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D:\Tiền lương\TIỀN LƯƠNG 2017\LƯƠNG QUÝ\Quý 2.2017\Bảng tính\"/>
    </mc:Choice>
  </mc:AlternateContent>
  <bookViews>
    <workbookView xWindow="0" yWindow="0" windowWidth="16380" windowHeight="8190" tabRatio="949"/>
  </bookViews>
  <sheets>
    <sheet name="VNPT TN " sheetId="1" r:id="rId1"/>
    <sheet name="Định hóa" sheetId="2" r:id="rId2"/>
    <sheet name="Đồng Hỷ" sheetId="3" r:id="rId3"/>
    <sheet name="Đại Từ" sheetId="4" r:id="rId4"/>
    <sheet name="Phú Bình" sheetId="6" r:id="rId5"/>
    <sheet name="Phú Lương" sheetId="7" r:id="rId6"/>
    <sheet name="Phổ Yên" sheetId="8" r:id="rId7"/>
    <sheet name="Sông Công" sheetId="9" r:id="rId8"/>
    <sheet name="Võ Nhai" sheetId="10" r:id="rId9"/>
    <sheet name="TTVTTP" sheetId="11" r:id="rId10"/>
    <sheet name="ĐHTT" sheetId="12" r:id="rId11"/>
    <sheet name="CNTT" sheetId="13" r:id="rId12"/>
    <sheet name="Ban Giám đốc" sheetId="5" r:id="rId13"/>
    <sheet name="P.NSTH" sheetId="15" r:id="rId14"/>
    <sheet name="P.KHKT" sheetId="16" r:id="rId15"/>
    <sheet name="P.KTĐT" sheetId="17" r:id="rId16"/>
    <sheet name=" Lãnh đạo ĐV" sheetId="14" r:id="rId17"/>
  </sheets>
  <externalReferences>
    <externalReference r:id="rId18"/>
    <externalReference r:id="rId19"/>
    <externalReference r:id="rId20"/>
    <externalReference r:id="rId21"/>
  </externalReferences>
  <definedNames>
    <definedName name="_xlnm._FilterDatabase" localSheetId="12" hidden="1">'Ban Giám đốc'!$A$11:$AMK$16</definedName>
    <definedName name="_xlnm._FilterDatabase" localSheetId="3" hidden="1">'Đại Từ'!$A$15:$O$36</definedName>
    <definedName name="_xlnm._FilterDatabase" localSheetId="10" hidden="1">ĐHTT!$A$13:$P$39</definedName>
    <definedName name="_xlnm._FilterDatabase" localSheetId="1" hidden="1">'Định hóa'!$A$15:$AMM$33</definedName>
    <definedName name="_xlnm._FilterDatabase" localSheetId="2" hidden="1">'Đồng Hỷ'!$A$14:$Q$35</definedName>
    <definedName name="_xlnm._FilterDatabase" localSheetId="14" hidden="1">P.KHKT!$A$10:$AMK$26</definedName>
    <definedName name="_xlnm._FilterDatabase" localSheetId="13" hidden="1">P.NSTH!$A$10:$AMK$25</definedName>
    <definedName name="_xlnm._FilterDatabase" localSheetId="6" hidden="1">'Phổ Yên'!$A$14:$P$42</definedName>
    <definedName name="_xlnm._FilterDatabase" localSheetId="4" hidden="1">'Phú Bình'!$A$13:$AML$32</definedName>
    <definedName name="_xlnm._FilterDatabase" localSheetId="5" hidden="1">'Phú Lương'!$A$13:$Q$34</definedName>
    <definedName name="_xlnm._FilterDatabase" localSheetId="7" hidden="1">'Sông Công'!$A$12:$P$26</definedName>
    <definedName name="_xlnm._FilterDatabase" localSheetId="9" hidden="1">TTVTTP!$A$15:$AMK$95</definedName>
    <definedName name="_xlnm._FilterDatabase" localSheetId="8" hidden="1">'Võ Nhai'!$A$14:$AMK$32</definedName>
  </definedName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4" i="1" l="1"/>
  <c r="I8" i="1"/>
  <c r="G12" i="17" l="1"/>
  <c r="G13" i="17"/>
  <c r="G14" i="17"/>
  <c r="G15" i="17"/>
  <c r="G16" i="17"/>
  <c r="G17" i="17"/>
  <c r="G18" i="17"/>
  <c r="F13" i="17"/>
  <c r="H13" i="17" s="1"/>
  <c r="F15" i="17"/>
  <c r="H15" i="17" s="1"/>
  <c r="F17" i="17"/>
  <c r="H17" i="17" s="1"/>
  <c r="E12" i="17"/>
  <c r="F12" i="17" s="1"/>
  <c r="H12" i="17" s="1"/>
  <c r="E13" i="17"/>
  <c r="E14" i="17"/>
  <c r="F14" i="17" s="1"/>
  <c r="H14" i="17" s="1"/>
  <c r="E15" i="17"/>
  <c r="E16" i="17"/>
  <c r="F16" i="17" s="1"/>
  <c r="H16" i="17" s="1"/>
  <c r="E17" i="17"/>
  <c r="E18" i="17"/>
  <c r="F18" i="17" s="1"/>
  <c r="H18" i="17" s="1"/>
  <c r="D11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E26" i="16"/>
  <c r="F26" i="16" s="1"/>
  <c r="H26" i="16" s="1"/>
  <c r="E25" i="16"/>
  <c r="F25" i="16" s="1"/>
  <c r="H25" i="16" s="1"/>
  <c r="E24" i="16"/>
  <c r="F24" i="16" s="1"/>
  <c r="H24" i="16" s="1"/>
  <c r="E23" i="16"/>
  <c r="F23" i="16" s="1"/>
  <c r="H23" i="16" s="1"/>
  <c r="E22" i="16"/>
  <c r="F22" i="16" s="1"/>
  <c r="H22" i="16" s="1"/>
  <c r="E21" i="16"/>
  <c r="F21" i="16" s="1"/>
  <c r="H21" i="16" s="1"/>
  <c r="E20" i="16"/>
  <c r="F20" i="16" s="1"/>
  <c r="H20" i="16" s="1"/>
  <c r="E19" i="16"/>
  <c r="F19" i="16" s="1"/>
  <c r="H19" i="16" s="1"/>
  <c r="E18" i="16"/>
  <c r="F18" i="16" s="1"/>
  <c r="H18" i="16" s="1"/>
  <c r="E17" i="16"/>
  <c r="F17" i="16" s="1"/>
  <c r="H17" i="16" s="1"/>
  <c r="E16" i="16"/>
  <c r="F16" i="16" s="1"/>
  <c r="H16" i="16" s="1"/>
  <c r="E15" i="16"/>
  <c r="F15" i="16" s="1"/>
  <c r="H15" i="16" s="1"/>
  <c r="E14" i="16"/>
  <c r="F14" i="16" s="1"/>
  <c r="D11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E25" i="15"/>
  <c r="F25" i="15" s="1"/>
  <c r="H25" i="15" s="1"/>
  <c r="E24" i="15"/>
  <c r="F24" i="15" s="1"/>
  <c r="H24" i="15" s="1"/>
  <c r="E23" i="15"/>
  <c r="F23" i="15" s="1"/>
  <c r="H23" i="15" s="1"/>
  <c r="E22" i="15"/>
  <c r="F22" i="15" s="1"/>
  <c r="H22" i="15" s="1"/>
  <c r="E21" i="15"/>
  <c r="F21" i="15" s="1"/>
  <c r="H21" i="15" s="1"/>
  <c r="E20" i="15"/>
  <c r="F20" i="15" s="1"/>
  <c r="H20" i="15" s="1"/>
  <c r="E19" i="15"/>
  <c r="F19" i="15" s="1"/>
  <c r="H19" i="15" s="1"/>
  <c r="E18" i="15"/>
  <c r="F18" i="15" s="1"/>
  <c r="H18" i="15" s="1"/>
  <c r="E17" i="15"/>
  <c r="F17" i="15" s="1"/>
  <c r="H17" i="15" s="1"/>
  <c r="E16" i="15"/>
  <c r="F16" i="15" s="1"/>
  <c r="H16" i="15" s="1"/>
  <c r="E15" i="15"/>
  <c r="F15" i="15" s="1"/>
  <c r="H15" i="15" s="1"/>
  <c r="H13" i="15" s="1"/>
  <c r="E14" i="15"/>
  <c r="F14" i="15" s="1"/>
  <c r="H14" i="15" s="1"/>
  <c r="F11" i="5"/>
  <c r="G13" i="5"/>
  <c r="H13" i="5" s="1"/>
  <c r="G14" i="5"/>
  <c r="H14" i="5" s="1"/>
  <c r="G15" i="5"/>
  <c r="H15" i="5" s="1"/>
  <c r="F13" i="5"/>
  <c r="F14" i="5"/>
  <c r="F15" i="5"/>
  <c r="F12" i="5"/>
  <c r="H14" i="16" l="1"/>
  <c r="H13" i="16" s="1"/>
  <c r="F13" i="16"/>
  <c r="F13" i="15"/>
  <c r="G13" i="13"/>
  <c r="G14" i="13"/>
  <c r="G15" i="13"/>
  <c r="G16" i="13"/>
  <c r="G17" i="13"/>
  <c r="G18" i="13"/>
  <c r="G19" i="13"/>
  <c r="G20" i="13"/>
  <c r="G21" i="13"/>
  <c r="F14" i="13"/>
  <c r="H14" i="13" s="1"/>
  <c r="F16" i="13"/>
  <c r="H16" i="13" s="1"/>
  <c r="F18" i="13"/>
  <c r="H18" i="13" s="1"/>
  <c r="F20" i="13"/>
  <c r="H20" i="13" s="1"/>
  <c r="E13" i="13"/>
  <c r="F13" i="13" s="1"/>
  <c r="H13" i="13" s="1"/>
  <c r="E14" i="13"/>
  <c r="E15" i="13"/>
  <c r="F15" i="13" s="1"/>
  <c r="H15" i="13" s="1"/>
  <c r="E16" i="13"/>
  <c r="E17" i="13"/>
  <c r="F17" i="13" s="1"/>
  <c r="H17" i="13" s="1"/>
  <c r="E18" i="13"/>
  <c r="E19" i="13"/>
  <c r="F19" i="13" s="1"/>
  <c r="H19" i="13" s="1"/>
  <c r="E20" i="13"/>
  <c r="E21" i="13"/>
  <c r="F21" i="13" s="1"/>
  <c r="H21" i="13" s="1"/>
  <c r="D14" i="12"/>
  <c r="G25" i="12"/>
  <c r="G39" i="12" l="1"/>
  <c r="G38" i="12"/>
  <c r="G37" i="12"/>
  <c r="G36" i="12"/>
  <c r="G35" i="12"/>
  <c r="G33" i="12"/>
  <c r="G32" i="12"/>
  <c r="G31" i="12"/>
  <c r="G30" i="12"/>
  <c r="G29" i="12"/>
  <c r="G28" i="12"/>
  <c r="G27" i="12"/>
  <c r="G26" i="12"/>
  <c r="G24" i="12"/>
  <c r="G23" i="12"/>
  <c r="G22" i="12"/>
  <c r="G20" i="12"/>
  <c r="G19" i="12"/>
  <c r="G18" i="12"/>
  <c r="G17" i="12"/>
  <c r="E39" i="12"/>
  <c r="F39" i="12" s="1"/>
  <c r="H39" i="12" s="1"/>
  <c r="E38" i="12"/>
  <c r="F38" i="12" s="1"/>
  <c r="E37" i="12"/>
  <c r="F37" i="12" s="1"/>
  <c r="H37" i="12" s="1"/>
  <c r="E36" i="12"/>
  <c r="F36" i="12" s="1"/>
  <c r="E35" i="12"/>
  <c r="F35" i="12" s="1"/>
  <c r="E33" i="12"/>
  <c r="F33" i="12" s="1"/>
  <c r="E32" i="12"/>
  <c r="F32" i="12" s="1"/>
  <c r="H32" i="12" s="1"/>
  <c r="E31" i="12"/>
  <c r="F31" i="12" s="1"/>
  <c r="E30" i="12"/>
  <c r="F30" i="12" s="1"/>
  <c r="H30" i="12" s="1"/>
  <c r="E29" i="12"/>
  <c r="F29" i="12" s="1"/>
  <c r="E28" i="12"/>
  <c r="F28" i="12" s="1"/>
  <c r="H28" i="12" s="1"/>
  <c r="E27" i="12"/>
  <c r="F27" i="12" s="1"/>
  <c r="E26" i="12"/>
  <c r="F26" i="12" s="1"/>
  <c r="H26" i="12" s="1"/>
  <c r="E25" i="12"/>
  <c r="F25" i="12" s="1"/>
  <c r="H25" i="12" s="1"/>
  <c r="E24" i="12"/>
  <c r="F24" i="12" s="1"/>
  <c r="H24" i="12" s="1"/>
  <c r="E23" i="12"/>
  <c r="F23" i="12" s="1"/>
  <c r="E22" i="12"/>
  <c r="F22" i="12" s="1"/>
  <c r="E20" i="12"/>
  <c r="F20" i="12" s="1"/>
  <c r="E19" i="12"/>
  <c r="F19" i="12" s="1"/>
  <c r="H19" i="12" s="1"/>
  <c r="E18" i="12"/>
  <c r="F18" i="12" s="1"/>
  <c r="E17" i="12"/>
  <c r="F17" i="12" s="1"/>
  <c r="H17" i="12" l="1"/>
  <c r="F16" i="12"/>
  <c r="H18" i="12"/>
  <c r="H20" i="12"/>
  <c r="H23" i="12"/>
  <c r="H22" i="12"/>
  <c r="F21" i="12"/>
  <c r="H35" i="12"/>
  <c r="F34" i="12"/>
  <c r="H27" i="12"/>
  <c r="H29" i="12"/>
  <c r="H31" i="12"/>
  <c r="H33" i="12"/>
  <c r="H36" i="12"/>
  <c r="H38" i="12"/>
  <c r="E72" i="11"/>
  <c r="F72" i="11" s="1"/>
  <c r="E65" i="11"/>
  <c r="E61" i="11"/>
  <c r="F61" i="11" s="1"/>
  <c r="H57" i="11"/>
  <c r="H26" i="11"/>
  <c r="F58" i="11"/>
  <c r="H58" i="11" s="1"/>
  <c r="F57" i="11"/>
  <c r="F27" i="11"/>
  <c r="H27" i="11" s="1"/>
  <c r="F26" i="11"/>
  <c r="F25" i="11"/>
  <c r="H25" i="11" s="1"/>
  <c r="G95" i="11"/>
  <c r="G94" i="11"/>
  <c r="G93" i="11"/>
  <c r="G92" i="11"/>
  <c r="G91" i="11"/>
  <c r="G90" i="11"/>
  <c r="G88" i="11"/>
  <c r="G87" i="11"/>
  <c r="G86" i="11"/>
  <c r="G85" i="11"/>
  <c r="G84" i="11"/>
  <c r="G83" i="11"/>
  <c r="G82" i="11"/>
  <c r="G81" i="11"/>
  <c r="G80" i="11"/>
  <c r="G79" i="11"/>
  <c r="G77" i="11"/>
  <c r="G76" i="11"/>
  <c r="G75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6" i="11"/>
  <c r="G54" i="11"/>
  <c r="G53" i="11"/>
  <c r="G52" i="11"/>
  <c r="G51" i="11"/>
  <c r="G50" i="11"/>
  <c r="G49" i="11"/>
  <c r="G48" i="11"/>
  <c r="G47" i="11"/>
  <c r="G45" i="11"/>
  <c r="G44" i="11"/>
  <c r="G43" i="11"/>
  <c r="G42" i="11"/>
  <c r="G41" i="11"/>
  <c r="G40" i="11"/>
  <c r="G39" i="11"/>
  <c r="G37" i="11"/>
  <c r="G35" i="11"/>
  <c r="G34" i="11"/>
  <c r="G32" i="11"/>
  <c r="G31" i="11"/>
  <c r="G30" i="11"/>
  <c r="G29" i="11"/>
  <c r="G23" i="11"/>
  <c r="G22" i="11"/>
  <c r="G21" i="11"/>
  <c r="G20" i="11"/>
  <c r="G19" i="11"/>
  <c r="E95" i="11"/>
  <c r="F95" i="11" s="1"/>
  <c r="H95" i="11" s="1"/>
  <c r="E94" i="11"/>
  <c r="F94" i="11" s="1"/>
  <c r="E93" i="11"/>
  <c r="F93" i="11" s="1"/>
  <c r="H93" i="11" s="1"/>
  <c r="E92" i="11"/>
  <c r="F92" i="11" s="1"/>
  <c r="E91" i="11"/>
  <c r="F91" i="11" s="1"/>
  <c r="H91" i="11" s="1"/>
  <c r="E90" i="11"/>
  <c r="F90" i="11" s="1"/>
  <c r="F89" i="11" s="1"/>
  <c r="E88" i="11"/>
  <c r="F88" i="11" s="1"/>
  <c r="H88" i="11" s="1"/>
  <c r="E87" i="11"/>
  <c r="F87" i="11" s="1"/>
  <c r="E86" i="11"/>
  <c r="F86" i="11" s="1"/>
  <c r="H86" i="11" s="1"/>
  <c r="E85" i="11"/>
  <c r="F85" i="11" s="1"/>
  <c r="E84" i="11"/>
  <c r="F84" i="11" s="1"/>
  <c r="H84" i="11" s="1"/>
  <c r="E83" i="11"/>
  <c r="F83" i="11" s="1"/>
  <c r="E82" i="11"/>
  <c r="F82" i="11" s="1"/>
  <c r="H82" i="11" s="1"/>
  <c r="E81" i="11"/>
  <c r="F81" i="11" s="1"/>
  <c r="E80" i="11"/>
  <c r="F80" i="11" s="1"/>
  <c r="H80" i="11" s="1"/>
  <c r="E79" i="11"/>
  <c r="F79" i="11" s="1"/>
  <c r="E77" i="11"/>
  <c r="F77" i="11" s="1"/>
  <c r="H77" i="11" s="1"/>
  <c r="E76" i="11"/>
  <c r="F76" i="11" s="1"/>
  <c r="E75" i="11"/>
  <c r="F75" i="11" s="1"/>
  <c r="H75" i="11" s="1"/>
  <c r="E71" i="11"/>
  <c r="F71" i="11" s="1"/>
  <c r="H71" i="11" s="1"/>
  <c r="E70" i="11"/>
  <c r="F70" i="11" s="1"/>
  <c r="E69" i="11"/>
  <c r="F69" i="11" s="1"/>
  <c r="H69" i="11" s="1"/>
  <c r="E68" i="11"/>
  <c r="F68" i="11" s="1"/>
  <c r="E67" i="11"/>
  <c r="F67" i="11" s="1"/>
  <c r="H67" i="11" s="1"/>
  <c r="E66" i="11"/>
  <c r="F66" i="11" s="1"/>
  <c r="F65" i="11"/>
  <c r="H65" i="11" s="1"/>
  <c r="E64" i="11"/>
  <c r="F64" i="11" s="1"/>
  <c r="E63" i="11"/>
  <c r="F63" i="11" s="1"/>
  <c r="H63" i="11" s="1"/>
  <c r="E62" i="11"/>
  <c r="F62" i="11" s="1"/>
  <c r="E60" i="11"/>
  <c r="F60" i="11" s="1"/>
  <c r="E59" i="11"/>
  <c r="F59" i="11" s="1"/>
  <c r="H59" i="11" s="1"/>
  <c r="E56" i="11"/>
  <c r="F56" i="11" s="1"/>
  <c r="F55" i="11" s="1"/>
  <c r="E54" i="11"/>
  <c r="F54" i="11" s="1"/>
  <c r="H54" i="11" s="1"/>
  <c r="E53" i="11"/>
  <c r="F53" i="11" s="1"/>
  <c r="E52" i="11"/>
  <c r="F52" i="11" s="1"/>
  <c r="H52" i="11" s="1"/>
  <c r="E51" i="11"/>
  <c r="F51" i="11" s="1"/>
  <c r="E50" i="11"/>
  <c r="F50" i="11" s="1"/>
  <c r="H50" i="11" s="1"/>
  <c r="E49" i="11"/>
  <c r="F49" i="11" s="1"/>
  <c r="E48" i="11"/>
  <c r="F48" i="11" s="1"/>
  <c r="H48" i="11" s="1"/>
  <c r="E47" i="11"/>
  <c r="F47" i="11" s="1"/>
  <c r="E45" i="11"/>
  <c r="F45" i="11" s="1"/>
  <c r="H45" i="11" s="1"/>
  <c r="E44" i="11"/>
  <c r="F44" i="11" s="1"/>
  <c r="E43" i="11"/>
  <c r="F43" i="11" s="1"/>
  <c r="H43" i="11" s="1"/>
  <c r="E42" i="11"/>
  <c r="F42" i="11" s="1"/>
  <c r="E41" i="11"/>
  <c r="F41" i="11" s="1"/>
  <c r="H41" i="11" s="1"/>
  <c r="E40" i="11"/>
  <c r="F40" i="11" s="1"/>
  <c r="E39" i="11"/>
  <c r="F39" i="11" s="1"/>
  <c r="H39" i="11" s="1"/>
  <c r="E37" i="11"/>
  <c r="F37" i="11" s="1"/>
  <c r="E35" i="11"/>
  <c r="F35" i="11" s="1"/>
  <c r="H35" i="11" s="1"/>
  <c r="E34" i="11"/>
  <c r="F34" i="11" s="1"/>
  <c r="E32" i="11"/>
  <c r="F32" i="11" s="1"/>
  <c r="H32" i="11" s="1"/>
  <c r="E31" i="11"/>
  <c r="F31" i="11" s="1"/>
  <c r="E30" i="11"/>
  <c r="F30" i="11" s="1"/>
  <c r="H30" i="11" s="1"/>
  <c r="E29" i="11"/>
  <c r="F29" i="11" s="1"/>
  <c r="E23" i="11"/>
  <c r="F23" i="11" s="1"/>
  <c r="H23" i="11" s="1"/>
  <c r="E22" i="11"/>
  <c r="F22" i="11" s="1"/>
  <c r="E21" i="11"/>
  <c r="F21" i="11" s="1"/>
  <c r="H21" i="11" s="1"/>
  <c r="E20" i="11"/>
  <c r="F20" i="11" s="1"/>
  <c r="E19" i="11"/>
  <c r="F19" i="11" s="1"/>
  <c r="H19" i="11" s="1"/>
  <c r="F17" i="10"/>
  <c r="H17" i="10"/>
  <c r="H19" i="10"/>
  <c r="F25" i="10"/>
  <c r="H25" i="10" s="1"/>
  <c r="F22" i="10"/>
  <c r="H22" i="10" s="1"/>
  <c r="F19" i="10"/>
  <c r="G32" i="10"/>
  <c r="G31" i="10"/>
  <c r="G30" i="10"/>
  <c r="G29" i="10"/>
  <c r="G28" i="10"/>
  <c r="G26" i="10"/>
  <c r="G23" i="10"/>
  <c r="G21" i="10"/>
  <c r="E32" i="10"/>
  <c r="F32" i="10" s="1"/>
  <c r="H32" i="10" s="1"/>
  <c r="E31" i="10"/>
  <c r="F31" i="10" s="1"/>
  <c r="H31" i="10" s="1"/>
  <c r="E30" i="10"/>
  <c r="F30" i="10" s="1"/>
  <c r="H30" i="10" s="1"/>
  <c r="E29" i="10"/>
  <c r="F29" i="10" s="1"/>
  <c r="H29" i="10" s="1"/>
  <c r="E28" i="10"/>
  <c r="F28" i="10" s="1"/>
  <c r="H28" i="10" s="1"/>
  <c r="H27" i="10" s="1"/>
  <c r="E26" i="10"/>
  <c r="F26" i="10" s="1"/>
  <c r="H26" i="10" s="1"/>
  <c r="H24" i="10" s="1"/>
  <c r="E23" i="10"/>
  <c r="F23" i="10" s="1"/>
  <c r="H23" i="10" s="1"/>
  <c r="E21" i="10"/>
  <c r="F21" i="10" s="1"/>
  <c r="H21" i="10" s="1"/>
  <c r="H20" i="10" s="1"/>
  <c r="G7" i="9"/>
  <c r="F15" i="9"/>
  <c r="H15" i="9"/>
  <c r="F25" i="9"/>
  <c r="H25" i="9" s="1"/>
  <c r="G26" i="9"/>
  <c r="G24" i="9"/>
  <c r="G23" i="9"/>
  <c r="G22" i="9"/>
  <c r="G21" i="9"/>
  <c r="G20" i="9"/>
  <c r="G18" i="9"/>
  <c r="E26" i="9"/>
  <c r="E24" i="9"/>
  <c r="E23" i="9"/>
  <c r="E22" i="9"/>
  <c r="E21" i="9"/>
  <c r="E20" i="9"/>
  <c r="E18" i="9"/>
  <c r="F42" i="8"/>
  <c r="H42" i="8" s="1"/>
  <c r="F34" i="8"/>
  <c r="H34" i="8" s="1"/>
  <c r="F23" i="8"/>
  <c r="H23" i="8" s="1"/>
  <c r="G41" i="8"/>
  <c r="G40" i="8"/>
  <c r="G39" i="8"/>
  <c r="G38" i="8"/>
  <c r="G36" i="8"/>
  <c r="G35" i="8"/>
  <c r="G33" i="8"/>
  <c r="G32" i="8"/>
  <c r="G31" i="8"/>
  <c r="G30" i="8"/>
  <c r="G29" i="8"/>
  <c r="G28" i="8"/>
  <c r="G27" i="8"/>
  <c r="G26" i="8"/>
  <c r="G24" i="8"/>
  <c r="G21" i="8"/>
  <c r="G19" i="8"/>
  <c r="G18" i="8"/>
  <c r="E41" i="8"/>
  <c r="E40" i="8"/>
  <c r="E39" i="8"/>
  <c r="E38" i="8"/>
  <c r="E36" i="8"/>
  <c r="E35" i="8"/>
  <c r="E33" i="8"/>
  <c r="E32" i="8"/>
  <c r="E31" i="8"/>
  <c r="E30" i="8"/>
  <c r="E29" i="8"/>
  <c r="E28" i="8"/>
  <c r="E27" i="8"/>
  <c r="E26" i="8"/>
  <c r="E24" i="8"/>
  <c r="E21" i="8"/>
  <c r="E19" i="8"/>
  <c r="E18" i="8"/>
  <c r="H61" i="11" l="1"/>
  <c r="F18" i="11"/>
  <c r="H34" i="12"/>
  <c r="H21" i="12"/>
  <c r="F20" i="10"/>
  <c r="F24" i="10"/>
  <c r="F27" i="10"/>
  <c r="H16" i="12"/>
  <c r="H20" i="11"/>
  <c r="H18" i="11" s="1"/>
  <c r="H22" i="11"/>
  <c r="H29" i="11"/>
  <c r="H31" i="11"/>
  <c r="H34" i="11"/>
  <c r="H37" i="11"/>
  <c r="H40" i="11"/>
  <c r="H42" i="11"/>
  <c r="H44" i="11"/>
  <c r="H47" i="11"/>
  <c r="H49" i="11"/>
  <c r="H51" i="11"/>
  <c r="H53" i="11"/>
  <c r="H56" i="11"/>
  <c r="H60" i="11"/>
  <c r="H62" i="11"/>
  <c r="H64" i="11"/>
  <c r="H66" i="11"/>
  <c r="H68" i="11"/>
  <c r="H70" i="11"/>
  <c r="H72" i="11"/>
  <c r="H76" i="11"/>
  <c r="H79" i="11"/>
  <c r="H81" i="11"/>
  <c r="H83" i="11"/>
  <c r="H85" i="11"/>
  <c r="H87" i="11"/>
  <c r="H90" i="11"/>
  <c r="H92" i="11"/>
  <c r="H94" i="11"/>
  <c r="G33" i="7"/>
  <c r="G32" i="7"/>
  <c r="G30" i="7"/>
  <c r="G29" i="7"/>
  <c r="G28" i="7"/>
  <c r="G27" i="7"/>
  <c r="G23" i="7"/>
  <c r="G21" i="7"/>
  <c r="G19" i="7"/>
  <c r="G18" i="7"/>
  <c r="G17" i="7"/>
  <c r="E33" i="7"/>
  <c r="F33" i="7" s="1"/>
  <c r="E32" i="7"/>
  <c r="F32" i="7" s="1"/>
  <c r="H32" i="7" s="1"/>
  <c r="E30" i="7"/>
  <c r="F30" i="7" s="1"/>
  <c r="E29" i="7"/>
  <c r="F29" i="7" s="1"/>
  <c r="H29" i="7" s="1"/>
  <c r="E28" i="7"/>
  <c r="F28" i="7" s="1"/>
  <c r="E27" i="7"/>
  <c r="F27" i="7" s="1"/>
  <c r="H27" i="7" s="1"/>
  <c r="E23" i="7"/>
  <c r="F23" i="7" s="1"/>
  <c r="E21" i="7"/>
  <c r="F21" i="7" s="1"/>
  <c r="H21" i="7" s="1"/>
  <c r="H20" i="7" s="1"/>
  <c r="E19" i="7"/>
  <c r="F19" i="7" s="1"/>
  <c r="E18" i="7"/>
  <c r="F18" i="7" s="1"/>
  <c r="H18" i="7" s="1"/>
  <c r="E17" i="7"/>
  <c r="F17" i="7" s="1"/>
  <c r="D14" i="6"/>
  <c r="G32" i="6"/>
  <c r="G31" i="6"/>
  <c r="G30" i="6"/>
  <c r="G29" i="6"/>
  <c r="G27" i="6"/>
  <c r="G26" i="6"/>
  <c r="G24" i="6"/>
  <c r="G23" i="6"/>
  <c r="G22" i="6"/>
  <c r="G20" i="6"/>
  <c r="E32" i="6"/>
  <c r="F32" i="6" s="1"/>
  <c r="H32" i="6" s="1"/>
  <c r="E31" i="6"/>
  <c r="F31" i="6" s="1"/>
  <c r="H31" i="6" s="1"/>
  <c r="E30" i="6"/>
  <c r="F30" i="6" s="1"/>
  <c r="H30" i="6" s="1"/>
  <c r="E29" i="6"/>
  <c r="F29" i="6" s="1"/>
  <c r="H29" i="6" s="1"/>
  <c r="H28" i="6" s="1"/>
  <c r="E27" i="6"/>
  <c r="F27" i="6" s="1"/>
  <c r="H27" i="6" s="1"/>
  <c r="E26" i="6"/>
  <c r="F26" i="6" s="1"/>
  <c r="H26" i="6" s="1"/>
  <c r="E24" i="6"/>
  <c r="F24" i="6" s="1"/>
  <c r="H24" i="6" s="1"/>
  <c r="E23" i="6"/>
  <c r="F23" i="6" s="1"/>
  <c r="H23" i="6" s="1"/>
  <c r="E22" i="6"/>
  <c r="F22" i="6" s="1"/>
  <c r="H22" i="6" s="1"/>
  <c r="E20" i="6"/>
  <c r="F20" i="6" s="1"/>
  <c r="H20" i="6" s="1"/>
  <c r="D16" i="4"/>
  <c r="H20" i="4"/>
  <c r="F36" i="4"/>
  <c r="H36" i="4" s="1"/>
  <c r="F22" i="4"/>
  <c r="H22" i="4" s="1"/>
  <c r="F20" i="4"/>
  <c r="G35" i="4"/>
  <c r="F28" i="6" l="1"/>
  <c r="H89" i="11"/>
  <c r="H55" i="11"/>
  <c r="F20" i="7"/>
  <c r="H17" i="7"/>
  <c r="H19" i="7"/>
  <c r="H23" i="7"/>
  <c r="H28" i="7"/>
  <c r="H30" i="7"/>
  <c r="H33" i="7"/>
  <c r="G33" i="4" l="1"/>
  <c r="G31" i="4"/>
  <c r="G30" i="4"/>
  <c r="G29" i="4"/>
  <c r="G28" i="4"/>
  <c r="G27" i="4"/>
  <c r="G26" i="4"/>
  <c r="G25" i="4"/>
  <c r="G24" i="4"/>
  <c r="G23" i="4"/>
  <c r="E33" i="4"/>
  <c r="F33" i="4" s="1"/>
  <c r="E31" i="4"/>
  <c r="F31" i="4" s="1"/>
  <c r="E30" i="4"/>
  <c r="F30" i="4" s="1"/>
  <c r="H30" i="4" s="1"/>
  <c r="E29" i="4"/>
  <c r="F29" i="4" s="1"/>
  <c r="E28" i="4"/>
  <c r="F28" i="4" s="1"/>
  <c r="H28" i="4" s="1"/>
  <c r="E27" i="4"/>
  <c r="F27" i="4" s="1"/>
  <c r="E26" i="4"/>
  <c r="F26" i="4" s="1"/>
  <c r="H26" i="4" s="1"/>
  <c r="E25" i="4"/>
  <c r="F25" i="4" s="1"/>
  <c r="E24" i="4"/>
  <c r="F24" i="4" s="1"/>
  <c r="H24" i="4" s="1"/>
  <c r="E23" i="4"/>
  <c r="F23" i="4" s="1"/>
  <c r="G7" i="3"/>
  <c r="F21" i="4" l="1"/>
  <c r="H33" i="4"/>
  <c r="H32" i="4" s="1"/>
  <c r="F32" i="4"/>
  <c r="H23" i="4"/>
  <c r="H25" i="4"/>
  <c r="H27" i="4"/>
  <c r="H29" i="4"/>
  <c r="H31" i="4"/>
  <c r="F17" i="3"/>
  <c r="H17" i="3"/>
  <c r="D15" i="3"/>
  <c r="F35" i="3"/>
  <c r="H35" i="3" s="1"/>
  <c r="F19" i="3"/>
  <c r="H19" i="3" s="1"/>
  <c r="F18" i="3"/>
  <c r="H18" i="3" s="1"/>
  <c r="G34" i="3"/>
  <c r="G33" i="3"/>
  <c r="G31" i="3"/>
  <c r="G30" i="3"/>
  <c r="G28" i="3"/>
  <c r="G27" i="3"/>
  <c r="G26" i="3"/>
  <c r="G25" i="3"/>
  <c r="G24" i="3"/>
  <c r="G23" i="3"/>
  <c r="G22" i="3"/>
  <c r="G21" i="3"/>
  <c r="F31" i="3"/>
  <c r="H31" i="3" s="1"/>
  <c r="E34" i="3"/>
  <c r="F34" i="3" s="1"/>
  <c r="H34" i="3" s="1"/>
  <c r="E33" i="3"/>
  <c r="F33" i="3" s="1"/>
  <c r="H33" i="3" s="1"/>
  <c r="H32" i="3" s="1"/>
  <c r="E31" i="3"/>
  <c r="E30" i="3"/>
  <c r="F30" i="3" s="1"/>
  <c r="H30" i="3" s="1"/>
  <c r="E28" i="3"/>
  <c r="F28" i="3" s="1"/>
  <c r="H28" i="3" s="1"/>
  <c r="E27" i="3"/>
  <c r="F27" i="3" s="1"/>
  <c r="H27" i="3" s="1"/>
  <c r="E26" i="3"/>
  <c r="F26" i="3" s="1"/>
  <c r="H26" i="3" s="1"/>
  <c r="E25" i="3"/>
  <c r="F25" i="3" s="1"/>
  <c r="H25" i="3" s="1"/>
  <c r="E24" i="3"/>
  <c r="F24" i="3" s="1"/>
  <c r="H24" i="3" s="1"/>
  <c r="E23" i="3"/>
  <c r="F23" i="3" s="1"/>
  <c r="H23" i="3" s="1"/>
  <c r="E22" i="3"/>
  <c r="F22" i="3" s="1"/>
  <c r="H22" i="3" s="1"/>
  <c r="E21" i="3"/>
  <c r="F21" i="3" s="1"/>
  <c r="H21" i="3" s="1"/>
  <c r="F9" i="2"/>
  <c r="F10" i="2"/>
  <c r="D16" i="2"/>
  <c r="G32" i="2"/>
  <c r="G30" i="2"/>
  <c r="G29" i="2"/>
  <c r="G27" i="2"/>
  <c r="G26" i="2"/>
  <c r="G25" i="2"/>
  <c r="G23" i="2"/>
  <c r="G22" i="2"/>
  <c r="E32" i="2"/>
  <c r="F32" i="2" s="1"/>
  <c r="H32" i="2" s="1"/>
  <c r="E30" i="2"/>
  <c r="F30" i="2" s="1"/>
  <c r="H30" i="2" s="1"/>
  <c r="E29" i="2"/>
  <c r="F29" i="2" s="1"/>
  <c r="H29" i="2" s="1"/>
  <c r="E27" i="2"/>
  <c r="F27" i="2" s="1"/>
  <c r="H27" i="2" s="1"/>
  <c r="E26" i="2"/>
  <c r="F26" i="2" s="1"/>
  <c r="H26" i="2" s="1"/>
  <c r="E25" i="2"/>
  <c r="F25" i="2" s="1"/>
  <c r="H25" i="2" s="1"/>
  <c r="E23" i="2"/>
  <c r="F23" i="2" s="1"/>
  <c r="H23" i="2" s="1"/>
  <c r="H21" i="2" s="1"/>
  <c r="E22" i="2"/>
  <c r="F22" i="2" s="1"/>
  <c r="H22" i="2" s="1"/>
  <c r="F21" i="2" l="1"/>
  <c r="H21" i="4"/>
  <c r="F32" i="3"/>
  <c r="E13" i="1"/>
  <c r="E16" i="1"/>
  <c r="G11" i="17"/>
  <c r="E11" i="17"/>
  <c r="F11" i="17" s="1"/>
  <c r="F10" i="17" s="1"/>
  <c r="K12" i="17"/>
  <c r="L12" i="17" s="1"/>
  <c r="K13" i="17"/>
  <c r="L13" i="17" s="1"/>
  <c r="K14" i="17"/>
  <c r="L14" i="17" s="1"/>
  <c r="K15" i="17"/>
  <c r="L15" i="17" s="1"/>
  <c r="K16" i="17"/>
  <c r="L16" i="17" s="1"/>
  <c r="K17" i="17"/>
  <c r="L17" i="17" s="1"/>
  <c r="K18" i="17"/>
  <c r="L18" i="17" s="1"/>
  <c r="K11" i="17"/>
  <c r="L11" i="17" s="1"/>
  <c r="G12" i="16"/>
  <c r="E12" i="16"/>
  <c r="F12" i="16" s="1"/>
  <c r="F11" i="16" s="1"/>
  <c r="K12" i="16"/>
  <c r="L12" i="16" s="1"/>
  <c r="K13" i="16"/>
  <c r="K14" i="16"/>
  <c r="L14" i="16" s="1"/>
  <c r="K15" i="16"/>
  <c r="L15" i="16" s="1"/>
  <c r="K16" i="16"/>
  <c r="L16" i="16" s="1"/>
  <c r="K17" i="16"/>
  <c r="L17" i="16" s="1"/>
  <c r="K18" i="16"/>
  <c r="L18" i="16" s="1"/>
  <c r="K19" i="16"/>
  <c r="L19" i="16" s="1"/>
  <c r="K20" i="16"/>
  <c r="L20" i="16" s="1"/>
  <c r="K21" i="16"/>
  <c r="L21" i="16" s="1"/>
  <c r="K22" i="16"/>
  <c r="L22" i="16" s="1"/>
  <c r="K23" i="16"/>
  <c r="L23" i="16" s="1"/>
  <c r="K24" i="16"/>
  <c r="L24" i="16" s="1"/>
  <c r="K25" i="16"/>
  <c r="L25" i="16" s="1"/>
  <c r="K26" i="16"/>
  <c r="L26" i="16" s="1"/>
  <c r="D13" i="16"/>
  <c r="L13" i="16" s="1"/>
  <c r="D6" i="16"/>
  <c r="G12" i="15"/>
  <c r="E12" i="15"/>
  <c r="F12" i="15" s="1"/>
  <c r="K12" i="15"/>
  <c r="L12" i="15" s="1"/>
  <c r="K13" i="15"/>
  <c r="K14" i="15"/>
  <c r="L14" i="15" s="1"/>
  <c r="K15" i="15"/>
  <c r="L15" i="15" s="1"/>
  <c r="K16" i="15"/>
  <c r="L16" i="15" s="1"/>
  <c r="K17" i="15"/>
  <c r="L17" i="15" s="1"/>
  <c r="K18" i="15"/>
  <c r="L18" i="15" s="1"/>
  <c r="K19" i="15"/>
  <c r="L19" i="15" s="1"/>
  <c r="K20" i="15"/>
  <c r="L20" i="15" s="1"/>
  <c r="K21" i="15"/>
  <c r="L21" i="15" s="1"/>
  <c r="K22" i="15"/>
  <c r="L22" i="15" s="1"/>
  <c r="K23" i="15"/>
  <c r="L23" i="15" s="1"/>
  <c r="K24" i="15"/>
  <c r="L24" i="15" s="1"/>
  <c r="K25" i="15"/>
  <c r="L25" i="15" s="1"/>
  <c r="D13" i="15"/>
  <c r="D7" i="15" s="1"/>
  <c r="G12" i="5"/>
  <c r="H12" i="5" s="1"/>
  <c r="H11" i="5" s="1"/>
  <c r="D11" i="5"/>
  <c r="K13" i="5"/>
  <c r="L13" i="5" s="1"/>
  <c r="K14" i="5"/>
  <c r="L14" i="5" s="1"/>
  <c r="K15" i="5"/>
  <c r="L15" i="5" s="1"/>
  <c r="K12" i="5"/>
  <c r="L12" i="5" s="1"/>
  <c r="D6" i="13"/>
  <c r="G12" i="13"/>
  <c r="E12" i="13"/>
  <c r="F12" i="13" s="1"/>
  <c r="F11" i="13" s="1"/>
  <c r="K16" i="13"/>
  <c r="J13" i="13"/>
  <c r="K13" i="13" s="1"/>
  <c r="J14" i="13"/>
  <c r="K14" i="13" s="1"/>
  <c r="J15" i="13"/>
  <c r="K15" i="13" s="1"/>
  <c r="J16" i="13"/>
  <c r="J17" i="13"/>
  <c r="K17" i="13" s="1"/>
  <c r="J18" i="13"/>
  <c r="K18" i="13" s="1"/>
  <c r="J19" i="13"/>
  <c r="K19" i="13" s="1"/>
  <c r="J20" i="13"/>
  <c r="K20" i="13" s="1"/>
  <c r="J21" i="13"/>
  <c r="K21" i="13" s="1"/>
  <c r="J12" i="13"/>
  <c r="K12" i="13" s="1"/>
  <c r="H12" i="15" l="1"/>
  <c r="H11" i="15" s="1"/>
  <c r="F11" i="15"/>
  <c r="H12" i="16"/>
  <c r="H11" i="16" s="1"/>
  <c r="E6" i="13"/>
  <c r="G6" i="13" s="1"/>
  <c r="H12" i="13"/>
  <c r="H11" i="13" s="1"/>
  <c r="D7" i="16"/>
  <c r="L13" i="15"/>
  <c r="G15" i="12" l="1"/>
  <c r="E15" i="12"/>
  <c r="K15" i="12"/>
  <c r="K39" i="12"/>
  <c r="K38" i="12"/>
  <c r="K37" i="12"/>
  <c r="K36" i="12"/>
  <c r="K35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0" i="12"/>
  <c r="K19" i="12"/>
  <c r="K18" i="12"/>
  <c r="K17" i="12"/>
  <c r="D6" i="12"/>
  <c r="D16" i="12"/>
  <c r="D7" i="12" s="1"/>
  <c r="F15" i="12" l="1"/>
  <c r="G74" i="11"/>
  <c r="G33" i="11"/>
  <c r="G17" i="11"/>
  <c r="F24" i="11"/>
  <c r="H24" i="11" s="1"/>
  <c r="E78" i="11"/>
  <c r="F78" i="11" s="1"/>
  <c r="H78" i="11" s="1"/>
  <c r="E74" i="11"/>
  <c r="F74" i="11" s="1"/>
  <c r="E46" i="11"/>
  <c r="F46" i="11" s="1"/>
  <c r="H46" i="11" s="1"/>
  <c r="E38" i="11"/>
  <c r="F38" i="11" s="1"/>
  <c r="H38" i="11" s="1"/>
  <c r="E36" i="11"/>
  <c r="F36" i="11" s="1"/>
  <c r="H36" i="11" s="1"/>
  <c r="E33" i="11"/>
  <c r="F33" i="11" s="1"/>
  <c r="E17" i="11"/>
  <c r="F17" i="11" s="1"/>
  <c r="F16" i="11" s="1"/>
  <c r="D16" i="11"/>
  <c r="K17" i="11"/>
  <c r="L17" i="11" s="1"/>
  <c r="K18" i="11"/>
  <c r="K19" i="11"/>
  <c r="L19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K26" i="11"/>
  <c r="L26" i="11" s="1"/>
  <c r="K27" i="11"/>
  <c r="L27" i="11" s="1"/>
  <c r="K28" i="11"/>
  <c r="K29" i="11"/>
  <c r="L29" i="11" s="1"/>
  <c r="K30" i="11"/>
  <c r="L30" i="11" s="1"/>
  <c r="K31" i="11"/>
  <c r="L31" i="11" s="1"/>
  <c r="K32" i="11"/>
  <c r="L32" i="11" s="1"/>
  <c r="K33" i="11"/>
  <c r="L33" i="11" s="1"/>
  <c r="K34" i="11"/>
  <c r="L34" i="11" s="1"/>
  <c r="K35" i="11"/>
  <c r="L35" i="11" s="1"/>
  <c r="K36" i="11"/>
  <c r="L36" i="11" s="1"/>
  <c r="K37" i="11"/>
  <c r="L37" i="11" s="1"/>
  <c r="K38" i="11"/>
  <c r="L38" i="11" s="1"/>
  <c r="K39" i="11"/>
  <c r="L39" i="11" s="1"/>
  <c r="K40" i="11"/>
  <c r="L40" i="11" s="1"/>
  <c r="K41" i="11"/>
  <c r="L41" i="11" s="1"/>
  <c r="K42" i="11"/>
  <c r="L42" i="11" s="1"/>
  <c r="K43" i="11"/>
  <c r="L43" i="11" s="1"/>
  <c r="K44" i="11"/>
  <c r="L44" i="11" s="1"/>
  <c r="K45" i="11"/>
  <c r="L45" i="11" s="1"/>
  <c r="K46" i="11"/>
  <c r="L46" i="11" s="1"/>
  <c r="K47" i="11"/>
  <c r="L47" i="11" s="1"/>
  <c r="K48" i="11"/>
  <c r="L48" i="11" s="1"/>
  <c r="K49" i="11"/>
  <c r="L49" i="11" s="1"/>
  <c r="K50" i="11"/>
  <c r="L50" i="11" s="1"/>
  <c r="K51" i="11"/>
  <c r="L51" i="11" s="1"/>
  <c r="K52" i="11"/>
  <c r="L52" i="11" s="1"/>
  <c r="K53" i="11"/>
  <c r="L53" i="11" s="1"/>
  <c r="K54" i="11"/>
  <c r="L54" i="11" s="1"/>
  <c r="K55" i="11"/>
  <c r="K56" i="11"/>
  <c r="L56" i="11" s="1"/>
  <c r="K57" i="11"/>
  <c r="L57" i="11" s="1"/>
  <c r="K58" i="11"/>
  <c r="L58" i="11" s="1"/>
  <c r="K59" i="11"/>
  <c r="L59" i="11" s="1"/>
  <c r="K60" i="11"/>
  <c r="L60" i="11" s="1"/>
  <c r="K61" i="11"/>
  <c r="L61" i="11" s="1"/>
  <c r="K62" i="11"/>
  <c r="L62" i="11" s="1"/>
  <c r="K63" i="11"/>
  <c r="L63" i="11" s="1"/>
  <c r="K64" i="11"/>
  <c r="L64" i="11" s="1"/>
  <c r="K65" i="11"/>
  <c r="L65" i="11" s="1"/>
  <c r="K66" i="11"/>
  <c r="L66" i="11" s="1"/>
  <c r="K67" i="11"/>
  <c r="L67" i="11" s="1"/>
  <c r="K68" i="11"/>
  <c r="L68" i="11" s="1"/>
  <c r="K69" i="11"/>
  <c r="L69" i="11" s="1"/>
  <c r="K70" i="11"/>
  <c r="L70" i="11" s="1"/>
  <c r="K71" i="11"/>
  <c r="L71" i="11" s="1"/>
  <c r="K72" i="11"/>
  <c r="L72" i="11" s="1"/>
  <c r="K73" i="11"/>
  <c r="K74" i="11"/>
  <c r="L74" i="11" s="1"/>
  <c r="K75" i="11"/>
  <c r="L75" i="11" s="1"/>
  <c r="K76" i="11"/>
  <c r="L76" i="11" s="1"/>
  <c r="K77" i="11"/>
  <c r="L77" i="11" s="1"/>
  <c r="K78" i="11"/>
  <c r="L78" i="11" s="1"/>
  <c r="K79" i="11"/>
  <c r="L79" i="11" s="1"/>
  <c r="K80" i="11"/>
  <c r="L80" i="11" s="1"/>
  <c r="K81" i="11"/>
  <c r="L81" i="11" s="1"/>
  <c r="K82" i="11"/>
  <c r="L82" i="11" s="1"/>
  <c r="K83" i="11"/>
  <c r="L83" i="11" s="1"/>
  <c r="K84" i="11"/>
  <c r="L84" i="11" s="1"/>
  <c r="K85" i="11"/>
  <c r="L85" i="11" s="1"/>
  <c r="K86" i="11"/>
  <c r="L86" i="11" s="1"/>
  <c r="K87" i="11"/>
  <c r="L87" i="11" s="1"/>
  <c r="K88" i="11"/>
  <c r="L88" i="11" s="1"/>
  <c r="K89" i="11"/>
  <c r="K90" i="11"/>
  <c r="L90" i="11" s="1"/>
  <c r="K91" i="11"/>
  <c r="L91" i="11" s="1"/>
  <c r="K92" i="11"/>
  <c r="L92" i="11" s="1"/>
  <c r="K93" i="11"/>
  <c r="L93" i="11" s="1"/>
  <c r="K94" i="11"/>
  <c r="L94" i="11" s="1"/>
  <c r="K95" i="11"/>
  <c r="L95" i="11" s="1"/>
  <c r="G19" i="9"/>
  <c r="P19" i="9"/>
  <c r="H33" i="11" l="1"/>
  <c r="H28" i="11" s="1"/>
  <c r="F28" i="11"/>
  <c r="H74" i="11"/>
  <c r="H73" i="11" s="1"/>
  <c r="F73" i="11"/>
  <c r="H15" i="12"/>
  <c r="H14" i="12" s="1"/>
  <c r="F14" i="12"/>
  <c r="H17" i="11"/>
  <c r="H16" i="11" s="1"/>
  <c r="M26" i="11"/>
  <c r="M24" i="11"/>
  <c r="N24" i="11" s="1"/>
  <c r="M27" i="11"/>
  <c r="N27" i="11" s="1"/>
  <c r="M25" i="11"/>
  <c r="N25" i="11" s="1"/>
  <c r="N26" i="11"/>
  <c r="G16" i="10" l="1"/>
  <c r="F18" i="10"/>
  <c r="H18" i="10" s="1"/>
  <c r="E16" i="10"/>
  <c r="D17" i="10"/>
  <c r="D7" i="10" s="1"/>
  <c r="D15" i="10"/>
  <c r="D6" i="10" s="1"/>
  <c r="K18" i="10"/>
  <c r="K19" i="10"/>
  <c r="K20" i="10"/>
  <c r="K21" i="10"/>
  <c r="L21" i="10" s="1"/>
  <c r="K22" i="10"/>
  <c r="K23" i="10"/>
  <c r="L23" i="10" s="1"/>
  <c r="K24" i="10"/>
  <c r="K25" i="10"/>
  <c r="K26" i="10"/>
  <c r="L26" i="10" s="1"/>
  <c r="K27" i="10"/>
  <c r="K28" i="10"/>
  <c r="L28" i="10" s="1"/>
  <c r="K29" i="10"/>
  <c r="L29" i="10" s="1"/>
  <c r="K30" i="10"/>
  <c r="L30" i="10" s="1"/>
  <c r="K31" i="10"/>
  <c r="L31" i="10" s="1"/>
  <c r="K32" i="10"/>
  <c r="L32" i="10" s="1"/>
  <c r="K16" i="10"/>
  <c r="L16" i="10" s="1"/>
  <c r="G14" i="9"/>
  <c r="E19" i="9"/>
  <c r="F19" i="9" s="1"/>
  <c r="H19" i="9" s="1"/>
  <c r="F16" i="9"/>
  <c r="H16" i="9" s="1"/>
  <c r="E14" i="9"/>
  <c r="D25" i="9"/>
  <c r="D16" i="9"/>
  <c r="D15" i="9" s="1"/>
  <c r="D7" i="9" s="1"/>
  <c r="K14" i="9"/>
  <c r="K26" i="9"/>
  <c r="K25" i="9"/>
  <c r="K24" i="9"/>
  <c r="K23" i="9"/>
  <c r="K22" i="9"/>
  <c r="K21" i="9"/>
  <c r="K20" i="9"/>
  <c r="K19" i="9"/>
  <c r="K18" i="9"/>
  <c r="K16" i="9"/>
  <c r="D14" i="9"/>
  <c r="D26" i="9"/>
  <c r="F26" i="9" s="1"/>
  <c r="H26" i="9" s="1"/>
  <c r="D24" i="9"/>
  <c r="D23" i="9"/>
  <c r="F23" i="9" s="1"/>
  <c r="H23" i="9" s="1"/>
  <c r="D22" i="9"/>
  <c r="D21" i="9"/>
  <c r="F21" i="9" s="1"/>
  <c r="H21" i="9" s="1"/>
  <c r="D20" i="9"/>
  <c r="D18" i="9"/>
  <c r="D13" i="9"/>
  <c r="D6" i="9" s="1"/>
  <c r="G16" i="8"/>
  <c r="E16" i="8"/>
  <c r="D42" i="8"/>
  <c r="D34" i="8"/>
  <c r="D23" i="8"/>
  <c r="D22" i="8"/>
  <c r="F22" i="8" s="1"/>
  <c r="H22" i="8" s="1"/>
  <c r="D16" i="8"/>
  <c r="D15" i="8" s="1"/>
  <c r="D41" i="8"/>
  <c r="F41" i="8" s="1"/>
  <c r="H41" i="8" s="1"/>
  <c r="D40" i="8"/>
  <c r="F40" i="8" s="1"/>
  <c r="H40" i="8" s="1"/>
  <c r="D39" i="8"/>
  <c r="F39" i="8" s="1"/>
  <c r="H39" i="8" s="1"/>
  <c r="D38" i="8"/>
  <c r="F38" i="8" s="1"/>
  <c r="D36" i="8"/>
  <c r="F36" i="8" s="1"/>
  <c r="H36" i="8" s="1"/>
  <c r="D35" i="8"/>
  <c r="F35" i="8" s="1"/>
  <c r="H35" i="8" s="1"/>
  <c r="D33" i="8"/>
  <c r="F33" i="8" s="1"/>
  <c r="H33" i="8" s="1"/>
  <c r="D32" i="8"/>
  <c r="F32" i="8" s="1"/>
  <c r="H32" i="8" s="1"/>
  <c r="D31" i="8"/>
  <c r="F31" i="8" s="1"/>
  <c r="H31" i="8" s="1"/>
  <c r="D30" i="8"/>
  <c r="F30" i="8" s="1"/>
  <c r="H30" i="8" s="1"/>
  <c r="D29" i="8"/>
  <c r="F29" i="8" s="1"/>
  <c r="H29" i="8" s="1"/>
  <c r="D28" i="8"/>
  <c r="F28" i="8" s="1"/>
  <c r="H28" i="8" s="1"/>
  <c r="D26" i="8"/>
  <c r="F26" i="8" s="1"/>
  <c r="D24" i="8"/>
  <c r="F24" i="8" s="1"/>
  <c r="H24" i="8" s="1"/>
  <c r="D27" i="8"/>
  <c r="F27" i="8" s="1"/>
  <c r="H27" i="8" s="1"/>
  <c r="D21" i="8"/>
  <c r="F21" i="8" s="1"/>
  <c r="D19" i="8"/>
  <c r="F19" i="8" s="1"/>
  <c r="H19" i="8" s="1"/>
  <c r="D18" i="8"/>
  <c r="F18" i="8" s="1"/>
  <c r="K16" i="8"/>
  <c r="K42" i="8"/>
  <c r="K41" i="8"/>
  <c r="K40" i="8"/>
  <c r="K39" i="8"/>
  <c r="K38" i="8"/>
  <c r="K36" i="8"/>
  <c r="K35" i="8"/>
  <c r="K34" i="8"/>
  <c r="K33" i="8"/>
  <c r="K32" i="8"/>
  <c r="K31" i="8"/>
  <c r="K30" i="8"/>
  <c r="K29" i="8"/>
  <c r="K28" i="8"/>
  <c r="K26" i="8"/>
  <c r="K24" i="8"/>
  <c r="K23" i="8"/>
  <c r="K22" i="8"/>
  <c r="K27" i="8"/>
  <c r="K21" i="8"/>
  <c r="K19" i="8"/>
  <c r="K18" i="8"/>
  <c r="H18" i="8" l="1"/>
  <c r="H17" i="8" s="1"/>
  <c r="F17" i="8"/>
  <c r="H21" i="8"/>
  <c r="H20" i="8" s="1"/>
  <c r="F20" i="8"/>
  <c r="H38" i="8"/>
  <c r="H37" i="8" s="1"/>
  <c r="F37" i="8"/>
  <c r="H26" i="8"/>
  <c r="H25" i="8" s="1"/>
  <c r="F25" i="8"/>
  <c r="F16" i="10"/>
  <c r="L20" i="9"/>
  <c r="F20" i="9"/>
  <c r="H20" i="9" s="1"/>
  <c r="L24" i="9"/>
  <c r="F24" i="9"/>
  <c r="H24" i="9" s="1"/>
  <c r="L18" i="9"/>
  <c r="F18" i="9"/>
  <c r="L22" i="9"/>
  <c r="F22" i="9"/>
  <c r="H22" i="9" s="1"/>
  <c r="L14" i="9"/>
  <c r="F16" i="8"/>
  <c r="F15" i="8" s="1"/>
  <c r="F14" i="9"/>
  <c r="L16" i="9"/>
  <c r="L19" i="9"/>
  <c r="L21" i="9"/>
  <c r="L23" i="9"/>
  <c r="L26" i="9"/>
  <c r="L25" i="9"/>
  <c r="G34" i="7"/>
  <c r="H18" i="9" l="1"/>
  <c r="H17" i="9" s="1"/>
  <c r="F17" i="9"/>
  <c r="H16" i="10"/>
  <c r="H15" i="10" s="1"/>
  <c r="F15" i="10"/>
  <c r="H14" i="9"/>
  <c r="H13" i="9" s="1"/>
  <c r="F13" i="9"/>
  <c r="H16" i="8"/>
  <c r="H15" i="8" s="1"/>
  <c r="M16" i="9"/>
  <c r="N16" i="9" s="1"/>
  <c r="G15" i="7"/>
  <c r="E34" i="7"/>
  <c r="F34" i="7" s="1"/>
  <c r="H34" i="7" s="1"/>
  <c r="E31" i="7"/>
  <c r="F31" i="7" s="1"/>
  <c r="E25" i="7"/>
  <c r="F25" i="7" s="1"/>
  <c r="H25" i="7" s="1"/>
  <c r="E24" i="7"/>
  <c r="F24" i="7" s="1"/>
  <c r="E16" i="7"/>
  <c r="E15" i="7"/>
  <c r="F15" i="7" s="1"/>
  <c r="K34" i="7"/>
  <c r="L34" i="7" s="1"/>
  <c r="K33" i="7"/>
  <c r="L33" i="7" s="1"/>
  <c r="K32" i="7"/>
  <c r="L32" i="7" s="1"/>
  <c r="K31" i="7"/>
  <c r="L31" i="7" s="1"/>
  <c r="K30" i="7"/>
  <c r="L30" i="7" s="1"/>
  <c r="K29" i="7"/>
  <c r="L29" i="7" s="1"/>
  <c r="K28" i="7"/>
  <c r="L28" i="7" s="1"/>
  <c r="K27" i="7"/>
  <c r="L27" i="7" s="1"/>
  <c r="K25" i="7"/>
  <c r="L25" i="7" s="1"/>
  <c r="K24" i="7"/>
  <c r="L24" i="7" s="1"/>
  <c r="K23" i="7"/>
  <c r="L23" i="7" s="1"/>
  <c r="K21" i="7"/>
  <c r="L21" i="7" s="1"/>
  <c r="K19" i="7"/>
  <c r="L19" i="7" s="1"/>
  <c r="K18" i="7"/>
  <c r="L18" i="7" s="1"/>
  <c r="K17" i="7"/>
  <c r="L17" i="7" s="1"/>
  <c r="K16" i="7"/>
  <c r="L16" i="7" s="1"/>
  <c r="M16" i="7" s="1"/>
  <c r="K15" i="7"/>
  <c r="L15" i="7" s="1"/>
  <c r="D20" i="7"/>
  <c r="D6" i="7" s="1"/>
  <c r="F14" i="7" l="1"/>
  <c r="H24" i="7"/>
  <c r="H22" i="7" s="1"/>
  <c r="F22" i="7"/>
  <c r="H31" i="7"/>
  <c r="H26" i="7" s="1"/>
  <c r="F26" i="7"/>
  <c r="F16" i="7"/>
  <c r="H16" i="7" s="1"/>
  <c r="H15" i="7"/>
  <c r="H14" i="7" s="1"/>
  <c r="M25" i="7"/>
  <c r="N25" i="7" s="1"/>
  <c r="N16" i="7"/>
  <c r="G15" i="6"/>
  <c r="E25" i="6"/>
  <c r="F25" i="6" s="1"/>
  <c r="H25" i="6" s="1"/>
  <c r="E21" i="6"/>
  <c r="F21" i="6" s="1"/>
  <c r="E18" i="6"/>
  <c r="F18" i="6" s="1"/>
  <c r="H18" i="6" s="1"/>
  <c r="E17" i="6"/>
  <c r="F17" i="6" s="1"/>
  <c r="E15" i="6"/>
  <c r="F15" i="6" s="1"/>
  <c r="D32" i="6"/>
  <c r="D31" i="6"/>
  <c r="D30" i="6"/>
  <c r="D29" i="6"/>
  <c r="D27" i="6"/>
  <c r="D26" i="6"/>
  <c r="D25" i="6"/>
  <c r="D23" i="6"/>
  <c r="D24" i="6"/>
  <c r="D22" i="6"/>
  <c r="D21" i="6"/>
  <c r="D20" i="6"/>
  <c r="D18" i="6"/>
  <c r="D17" i="6"/>
  <c r="D15" i="6"/>
  <c r="K15" i="6"/>
  <c r="K16" i="6"/>
  <c r="K17" i="6"/>
  <c r="L17" i="6" s="1"/>
  <c r="K18" i="6"/>
  <c r="K19" i="6"/>
  <c r="K20" i="6"/>
  <c r="L20" i="6" s="1"/>
  <c r="K21" i="6"/>
  <c r="K22" i="6"/>
  <c r="K23" i="6"/>
  <c r="L23" i="6" s="1"/>
  <c r="K24" i="6"/>
  <c r="L24" i="6" s="1"/>
  <c r="K25" i="6"/>
  <c r="L25" i="6" s="1"/>
  <c r="K26" i="6"/>
  <c r="L26" i="6" s="1"/>
  <c r="K27" i="6"/>
  <c r="L27" i="6" s="1"/>
  <c r="K28" i="6"/>
  <c r="K29" i="6"/>
  <c r="L29" i="6" s="1"/>
  <c r="K30" i="6"/>
  <c r="L30" i="6" s="1"/>
  <c r="K31" i="6"/>
  <c r="L31" i="6" s="1"/>
  <c r="K32" i="6"/>
  <c r="G17" i="4"/>
  <c r="E35" i="4"/>
  <c r="F35" i="4" s="1"/>
  <c r="E19" i="4"/>
  <c r="F19" i="4" s="1"/>
  <c r="E17" i="4"/>
  <c r="F17" i="4" s="1"/>
  <c r="D32" i="4"/>
  <c r="D6" i="4"/>
  <c r="D18" i="4"/>
  <c r="D7" i="4" s="1"/>
  <c r="D17" i="4"/>
  <c r="D24" i="4"/>
  <c r="D36" i="4"/>
  <c r="D35" i="4"/>
  <c r="D33" i="4"/>
  <c r="D25" i="4"/>
  <c r="D26" i="4"/>
  <c r="D27" i="4"/>
  <c r="D28" i="4"/>
  <c r="D29" i="4"/>
  <c r="D30" i="4"/>
  <c r="D31" i="4"/>
  <c r="D23" i="4"/>
  <c r="D22" i="4"/>
  <c r="D20" i="4"/>
  <c r="D19" i="4"/>
  <c r="K17" i="4"/>
  <c r="L17" i="4" s="1"/>
  <c r="K18" i="4"/>
  <c r="K19" i="4"/>
  <c r="L19" i="4" s="1"/>
  <c r="K20" i="4"/>
  <c r="K21" i="4"/>
  <c r="K22" i="4"/>
  <c r="L22" i="4" s="1"/>
  <c r="K23" i="4"/>
  <c r="K24" i="4"/>
  <c r="L24" i="4" s="1"/>
  <c r="K25" i="4"/>
  <c r="K26" i="4"/>
  <c r="L26" i="4" s="1"/>
  <c r="K27" i="4"/>
  <c r="K28" i="4"/>
  <c r="L28" i="4" s="1"/>
  <c r="K29" i="4"/>
  <c r="K30" i="4"/>
  <c r="L30" i="4" s="1"/>
  <c r="K31" i="4"/>
  <c r="K32" i="4"/>
  <c r="K33" i="4"/>
  <c r="K34" i="4"/>
  <c r="K35" i="4"/>
  <c r="L35" i="4" s="1"/>
  <c r="K36" i="4"/>
  <c r="H19" i="4" l="1"/>
  <c r="H18" i="4" s="1"/>
  <c r="F18" i="4"/>
  <c r="H15" i="6"/>
  <c r="H14" i="6" s="1"/>
  <c r="F14" i="6"/>
  <c r="H17" i="4"/>
  <c r="H16" i="4" s="1"/>
  <c r="F16" i="4"/>
  <c r="H35" i="4"/>
  <c r="H34" i="4" s="1"/>
  <c r="F34" i="4"/>
  <c r="H17" i="6"/>
  <c r="H16" i="6" s="1"/>
  <c r="F16" i="6"/>
  <c r="H21" i="6"/>
  <c r="H19" i="6" s="1"/>
  <c r="F19" i="6"/>
  <c r="L18" i="6"/>
  <c r="M18" i="6" s="1"/>
  <c r="N18" i="6" s="1"/>
  <c r="L32" i="6"/>
  <c r="L22" i="6"/>
  <c r="L21" i="6"/>
  <c r="M17" i="6" s="1"/>
  <c r="N17" i="6" s="1"/>
  <c r="D16" i="6"/>
  <c r="L16" i="6" s="1"/>
  <c r="L15" i="6"/>
  <c r="M19" i="4"/>
  <c r="N19" i="4" s="1"/>
  <c r="L18" i="4"/>
  <c r="L23" i="4"/>
  <c r="L33" i="4"/>
  <c r="L20" i="4"/>
  <c r="L36" i="4"/>
  <c r="L31" i="4"/>
  <c r="L29" i="4"/>
  <c r="L27" i="4"/>
  <c r="L25" i="4"/>
  <c r="D17" i="3"/>
  <c r="D7" i="3" s="1"/>
  <c r="D6" i="3"/>
  <c r="G16" i="3"/>
  <c r="E29" i="3"/>
  <c r="F29" i="3" s="1"/>
  <c r="E16" i="3"/>
  <c r="F16" i="3" s="1"/>
  <c r="K19" i="3"/>
  <c r="K20" i="3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K33" i="3"/>
  <c r="L33" i="3" s="1"/>
  <c r="K34" i="3"/>
  <c r="L34" i="3" s="1"/>
  <c r="K35" i="3"/>
  <c r="L35" i="3" s="1"/>
  <c r="K18" i="3"/>
  <c r="L18" i="3" s="1"/>
  <c r="K16" i="3"/>
  <c r="F8" i="2"/>
  <c r="H16" i="3" l="1"/>
  <c r="H15" i="3" s="1"/>
  <c r="F15" i="3"/>
  <c r="H29" i="3"/>
  <c r="H20" i="3" s="1"/>
  <c r="F20" i="3"/>
  <c r="D7" i="6"/>
  <c r="E7" i="3"/>
  <c r="M20" i="4"/>
  <c r="N20" i="4" s="1"/>
  <c r="M18" i="3"/>
  <c r="N18" i="3" s="1"/>
  <c r="L19" i="3"/>
  <c r="M19" i="3" s="1"/>
  <c r="N19" i="3" s="1"/>
  <c r="G17" i="2"/>
  <c r="E33" i="2"/>
  <c r="F33" i="2" s="1"/>
  <c r="E28" i="2"/>
  <c r="F28" i="2" s="1"/>
  <c r="E20" i="2"/>
  <c r="F20" i="2" s="1"/>
  <c r="H20" i="2" s="1"/>
  <c r="E19" i="2"/>
  <c r="F19" i="2" s="1"/>
  <c r="E17" i="2"/>
  <c r="K18" i="2"/>
  <c r="K19" i="2"/>
  <c r="L19" i="2" s="1"/>
  <c r="K20" i="2"/>
  <c r="K21" i="2"/>
  <c r="K22" i="2"/>
  <c r="L22" i="2" s="1"/>
  <c r="K23" i="2"/>
  <c r="L23" i="2" s="1"/>
  <c r="K24" i="2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K32" i="2"/>
  <c r="L32" i="2" s="1"/>
  <c r="K33" i="2"/>
  <c r="L33" i="2" s="1"/>
  <c r="K17" i="2"/>
  <c r="L17" i="2" s="1"/>
  <c r="D18" i="2"/>
  <c r="H33" i="2" l="1"/>
  <c r="H31" i="2" s="1"/>
  <c r="F31" i="2"/>
  <c r="H19" i="2"/>
  <c r="H18" i="2" s="1"/>
  <c r="F18" i="2"/>
  <c r="H28" i="2"/>
  <c r="H24" i="2" s="1"/>
  <c r="F24" i="2"/>
  <c r="F17" i="2"/>
  <c r="L18" i="2"/>
  <c r="M19" i="2"/>
  <c r="N19" i="2" s="1"/>
  <c r="D7" i="2"/>
  <c r="L20" i="2"/>
  <c r="M20" i="2" s="1"/>
  <c r="N20" i="2" s="1"/>
  <c r="D46" i="11"/>
  <c r="D58" i="11"/>
  <c r="D57" i="11"/>
  <c r="D78" i="11"/>
  <c r="D25" i="11"/>
  <c r="D26" i="11"/>
  <c r="D27" i="11"/>
  <c r="D24" i="11"/>
  <c r="D25" i="10"/>
  <c r="L25" i="10" s="1"/>
  <c r="D22" i="10"/>
  <c r="L22" i="10" s="1"/>
  <c r="D19" i="10"/>
  <c r="D18" i="10"/>
  <c r="L18" i="10" s="1"/>
  <c r="M18" i="10" s="1"/>
  <c r="N18" i="10" s="1"/>
  <c r="L23" i="8"/>
  <c r="L22" i="8"/>
  <c r="D31" i="7"/>
  <c r="D16" i="7"/>
  <c r="D25" i="7"/>
  <c r="D24" i="7"/>
  <c r="D35" i="3"/>
  <c r="D29" i="3"/>
  <c r="D19" i="3"/>
  <c r="D18" i="3"/>
  <c r="D33" i="2"/>
  <c r="D28" i="2"/>
  <c r="D20" i="2"/>
  <c r="D19" i="2"/>
  <c r="D33" i="3"/>
  <c r="D25" i="12"/>
  <c r="D15" i="15"/>
  <c r="D74" i="11"/>
  <c r="D33" i="11"/>
  <c r="H17" i="2" l="1"/>
  <c r="H16" i="2" s="1"/>
  <c r="F16" i="2"/>
  <c r="L19" i="10"/>
  <c r="M19" i="10" s="1"/>
  <c r="N19" i="10" s="1"/>
  <c r="E7" i="9"/>
  <c r="D22" i="7"/>
  <c r="D8" i="7" s="1"/>
  <c r="E7" i="10" l="1"/>
  <c r="G7" i="10" s="1"/>
  <c r="E7" i="6"/>
  <c r="G7" i="6" s="1"/>
  <c r="E7" i="4"/>
  <c r="G7" i="4" s="1"/>
  <c r="E7" i="2"/>
  <c r="G7" i="2" s="1"/>
  <c r="D19" i="1"/>
  <c r="E19" i="1" s="1"/>
  <c r="O18" i="17"/>
  <c r="M18" i="17"/>
  <c r="N18" i="17" s="1"/>
  <c r="O17" i="17"/>
  <c r="M17" i="17"/>
  <c r="N17" i="17" s="1"/>
  <c r="O15" i="17"/>
  <c r="M15" i="17"/>
  <c r="N15" i="17" s="1"/>
  <c r="O14" i="17"/>
  <c r="M14" i="17"/>
  <c r="N14" i="17" s="1"/>
  <c r="O13" i="17"/>
  <c r="M13" i="17"/>
  <c r="N13" i="17" s="1"/>
  <c r="O12" i="17"/>
  <c r="M12" i="17"/>
  <c r="N12" i="17" s="1"/>
  <c r="O11" i="17"/>
  <c r="M11" i="17"/>
  <c r="N11" i="17" s="1"/>
  <c r="D10" i="17"/>
  <c r="D6" i="17"/>
  <c r="D7" i="17" s="1"/>
  <c r="H11" i="17" l="1"/>
  <c r="H10" i="17" s="1"/>
  <c r="D8" i="16"/>
  <c r="D18" i="1" s="1"/>
  <c r="E18" i="1" s="1"/>
  <c r="O26" i="16"/>
  <c r="M26" i="16"/>
  <c r="O22" i="16"/>
  <c r="M22" i="16"/>
  <c r="O21" i="16"/>
  <c r="M21" i="16"/>
  <c r="O20" i="16"/>
  <c r="M20" i="16"/>
  <c r="N20" i="16" s="1"/>
  <c r="O19" i="16"/>
  <c r="M19" i="16"/>
  <c r="O18" i="16"/>
  <c r="M18" i="16"/>
  <c r="N18" i="16" s="1"/>
  <c r="O17" i="16"/>
  <c r="M17" i="16"/>
  <c r="O16" i="16"/>
  <c r="M16" i="16"/>
  <c r="O15" i="16"/>
  <c r="M15" i="16"/>
  <c r="O14" i="16"/>
  <c r="M14" i="16"/>
  <c r="O12" i="16"/>
  <c r="M12" i="16"/>
  <c r="N12" i="16" s="1"/>
  <c r="D6" i="15"/>
  <c r="N26" i="16" l="1"/>
  <c r="N15" i="16"/>
  <c r="N17" i="16"/>
  <c r="N19" i="16"/>
  <c r="N21" i="16"/>
  <c r="E6" i="17"/>
  <c r="G6" i="17" s="1"/>
  <c r="G7" i="17" s="1"/>
  <c r="N14" i="16"/>
  <c r="N16" i="16"/>
  <c r="E6" i="16"/>
  <c r="N22" i="16"/>
  <c r="D8" i="15"/>
  <c r="D17" i="1" s="1"/>
  <c r="E17" i="1" s="1"/>
  <c r="E7" i="16" l="1"/>
  <c r="G7" i="16" s="1"/>
  <c r="G8" i="16" s="1"/>
  <c r="E7" i="15"/>
  <c r="G7" i="15" s="1"/>
  <c r="E6" i="15"/>
  <c r="G8" i="15"/>
  <c r="F6" i="2"/>
  <c r="D15" i="14" l="1"/>
  <c r="F15" i="14" s="1"/>
  <c r="D14" i="14"/>
  <c r="F14" i="14" s="1"/>
  <c r="D13" i="14"/>
  <c r="F13" i="14" s="1"/>
  <c r="D12" i="14"/>
  <c r="F12" i="14" s="1"/>
  <c r="D11" i="14"/>
  <c r="F11" i="14" s="1"/>
  <c r="D10" i="14"/>
  <c r="F10" i="14" s="1"/>
  <c r="D9" i="14"/>
  <c r="F9" i="14" s="1"/>
  <c r="D8" i="14"/>
  <c r="F8" i="14" s="1"/>
  <c r="D7" i="14"/>
  <c r="F7" i="14" s="1"/>
  <c r="D6" i="14"/>
  <c r="F6" i="14" s="1"/>
  <c r="D5" i="14"/>
  <c r="F5" i="14" s="1"/>
  <c r="D4" i="14"/>
  <c r="F4" i="14" s="1"/>
  <c r="H6" i="4" l="1"/>
  <c r="H6" i="14"/>
  <c r="H6" i="11"/>
  <c r="H6" i="16"/>
  <c r="H14" i="14"/>
  <c r="H6" i="2"/>
  <c r="I17" i="2" s="1"/>
  <c r="I16" i="2" s="1"/>
  <c r="H4" i="14"/>
  <c r="H6" i="7"/>
  <c r="I21" i="7" s="1"/>
  <c r="H8" i="14"/>
  <c r="H6" i="9"/>
  <c r="I13" i="9" s="1"/>
  <c r="H10" i="14"/>
  <c r="H6" i="3"/>
  <c r="I15" i="3" s="1"/>
  <c r="H5" i="14"/>
  <c r="H6" i="6"/>
  <c r="H6" i="8"/>
  <c r="I15" i="8" s="1"/>
  <c r="H9" i="14"/>
  <c r="H6" i="10"/>
  <c r="I15" i="10" s="1"/>
  <c r="H11" i="14"/>
  <c r="H6" i="12"/>
  <c r="H13" i="14"/>
  <c r="H6" i="15"/>
  <c r="H15" i="14"/>
  <c r="I16" i="4"/>
  <c r="I20" i="7"/>
  <c r="M12" i="14"/>
  <c r="N12" i="14" s="1"/>
  <c r="G12" i="14" s="1"/>
  <c r="G14" i="1" s="1"/>
  <c r="D16" i="14"/>
  <c r="M7" i="14"/>
  <c r="I16" i="8"/>
  <c r="L13" i="13"/>
  <c r="L14" i="13"/>
  <c r="L15" i="13"/>
  <c r="L16" i="13"/>
  <c r="L17" i="13"/>
  <c r="L18" i="13"/>
  <c r="L19" i="13"/>
  <c r="L20" i="13"/>
  <c r="L21" i="13"/>
  <c r="L12" i="13"/>
  <c r="H12" i="14" l="1"/>
  <c r="I16" i="11"/>
  <c r="I17" i="11" s="1"/>
  <c r="I12" i="15"/>
  <c r="I15" i="12"/>
  <c r="F16" i="14"/>
  <c r="I12" i="16"/>
  <c r="L23" i="12"/>
  <c r="L24" i="12"/>
  <c r="L25" i="12"/>
  <c r="L26" i="12"/>
  <c r="L27" i="12"/>
  <c r="L28" i="12"/>
  <c r="L29" i="12"/>
  <c r="L30" i="12"/>
  <c r="L31" i="12"/>
  <c r="L32" i="12"/>
  <c r="L33" i="12"/>
  <c r="K34" i="12"/>
  <c r="L35" i="12"/>
  <c r="L36" i="12"/>
  <c r="L37" i="12"/>
  <c r="L38" i="12"/>
  <c r="L39" i="12"/>
  <c r="K14" i="12"/>
  <c r="L17" i="12"/>
  <c r="L18" i="12"/>
  <c r="L19" i="12"/>
  <c r="L20" i="12"/>
  <c r="L22" i="12"/>
  <c r="I14" i="12" l="1"/>
  <c r="I11" i="15"/>
  <c r="I11" i="16"/>
  <c r="E7" i="12"/>
  <c r="K17" i="9" l="1"/>
  <c r="L19" i="8"/>
  <c r="K15" i="8"/>
  <c r="L27" i="8"/>
  <c r="L24" i="8"/>
  <c r="K25" i="8"/>
  <c r="L26" i="8"/>
  <c r="L29" i="8"/>
  <c r="L30" i="8"/>
  <c r="L31" i="8"/>
  <c r="L32" i="8"/>
  <c r="L33" i="8"/>
  <c r="L35" i="8"/>
  <c r="L36" i="8"/>
  <c r="K37" i="8"/>
  <c r="L38" i="8"/>
  <c r="L39" i="8"/>
  <c r="L40" i="8"/>
  <c r="L41" i="8"/>
  <c r="L42" i="8"/>
  <c r="N23" i="8" s="1"/>
  <c r="O23" i="8" s="1"/>
  <c r="L34" i="8"/>
  <c r="N22" i="8" s="1"/>
  <c r="O22" i="8" s="1"/>
  <c r="L18" i="8"/>
  <c r="D14" i="7"/>
  <c r="D7" i="7" s="1"/>
  <c r="E8" i="7"/>
  <c r="G8" i="7" s="1"/>
  <c r="E6" i="7"/>
  <c r="K20" i="7"/>
  <c r="K26" i="7"/>
  <c r="E9" i="7" l="1"/>
  <c r="G9" i="7" s="1"/>
  <c r="K11" i="5" l="1"/>
  <c r="K15" i="3" l="1"/>
  <c r="K16" i="2" l="1"/>
  <c r="D19" i="6" l="1"/>
  <c r="L19" i="6" s="1"/>
  <c r="D31" i="2" l="1"/>
  <c r="L31" i="2" s="1"/>
  <c r="D11" i="13"/>
  <c r="M13" i="13" l="1"/>
  <c r="O13" i="13" s="1"/>
  <c r="M14" i="13"/>
  <c r="O14" i="13" s="1"/>
  <c r="M15" i="13"/>
  <c r="O15" i="13" s="1"/>
  <c r="M16" i="13"/>
  <c r="O16" i="13" s="1"/>
  <c r="M17" i="13"/>
  <c r="O17" i="13" s="1"/>
  <c r="M12" i="13"/>
  <c r="O12" i="13" s="1"/>
  <c r="D84" i="11" l="1"/>
  <c r="E10" i="2" l="1"/>
  <c r="G10" i="2" s="1"/>
  <c r="D22" i="11" l="1"/>
  <c r="D56" i="11"/>
  <c r="D20" i="11"/>
  <c r="D19" i="11"/>
  <c r="D21" i="12"/>
  <c r="D20" i="8"/>
  <c r="D8" i="8" s="1"/>
  <c r="L21" i="8" l="1"/>
  <c r="E8" i="8"/>
  <c r="G8" i="8" s="1"/>
  <c r="D6" i="6"/>
  <c r="N15" i="6"/>
  <c r="L20" i="7"/>
  <c r="M19" i="11"/>
  <c r="N19" i="11" s="1"/>
  <c r="O19" i="11"/>
  <c r="E6" i="6" l="1"/>
  <c r="O11" i="5" l="1"/>
  <c r="O12" i="5"/>
  <c r="O13" i="5"/>
  <c r="O14" i="5"/>
  <c r="O15" i="5"/>
  <c r="O16" i="5"/>
  <c r="M11" i="5" l="1"/>
  <c r="N11" i="5" s="1"/>
  <c r="M12" i="5"/>
  <c r="M13" i="5"/>
  <c r="M14" i="5"/>
  <c r="M15" i="5"/>
  <c r="N15" i="5" s="1"/>
  <c r="L11" i="5" l="1"/>
  <c r="N12" i="5" l="1"/>
  <c r="N13" i="5" l="1"/>
  <c r="N14" i="5"/>
  <c r="F6" i="13"/>
  <c r="D32" i="3" l="1"/>
  <c r="L32" i="3" s="1"/>
  <c r="O7" i="10" l="1"/>
  <c r="N7" i="10"/>
  <c r="M7" i="10"/>
  <c r="D17" i="13" l="1"/>
  <c r="D16" i="13"/>
  <c r="D15" i="13"/>
  <c r="D14" i="13"/>
  <c r="D12" i="13"/>
  <c r="D15" i="12"/>
  <c r="D34" i="12"/>
  <c r="L34" i="12" s="1"/>
  <c r="D8" i="12"/>
  <c r="D91" i="11"/>
  <c r="D23" i="11"/>
  <c r="D18" i="11" s="1"/>
  <c r="D29" i="11"/>
  <c r="D17" i="11"/>
  <c r="D73" i="11"/>
  <c r="L73" i="11" s="1"/>
  <c r="N64" i="11"/>
  <c r="D55" i="11"/>
  <c r="L55" i="11" s="1"/>
  <c r="E10" i="10"/>
  <c r="G10" i="10" s="1"/>
  <c r="D27" i="10"/>
  <c r="L27" i="10" s="1"/>
  <c r="D24" i="10"/>
  <c r="L24" i="10" s="1"/>
  <c r="E8" i="10"/>
  <c r="G8" i="10" s="1"/>
  <c r="D20" i="10"/>
  <c r="L20" i="10" s="1"/>
  <c r="E8" i="9"/>
  <c r="G8" i="9" s="1"/>
  <c r="D17" i="9"/>
  <c r="L17" i="9" s="1"/>
  <c r="K10" i="9"/>
  <c r="E10" i="8"/>
  <c r="G10" i="8" s="1"/>
  <c r="D37" i="8"/>
  <c r="L37" i="8" s="1"/>
  <c r="D17" i="8"/>
  <c r="D7" i="8" s="1"/>
  <c r="D26" i="7"/>
  <c r="E7" i="7"/>
  <c r="G7" i="7" s="1"/>
  <c r="D28" i="6"/>
  <c r="L28" i="6" s="1"/>
  <c r="E8" i="6"/>
  <c r="G8" i="6" s="1"/>
  <c r="D8" i="6"/>
  <c r="E6" i="5"/>
  <c r="G6" i="5" s="1"/>
  <c r="D6" i="5"/>
  <c r="E10" i="4"/>
  <c r="G10" i="4" s="1"/>
  <c r="D34" i="4"/>
  <c r="L34" i="4" s="1"/>
  <c r="E9" i="4"/>
  <c r="G9" i="4" s="1"/>
  <c r="L32" i="4"/>
  <c r="D21" i="4"/>
  <c r="L21" i="4" s="1"/>
  <c r="E6" i="4"/>
  <c r="E9" i="3"/>
  <c r="G9" i="3" s="1"/>
  <c r="D16" i="3"/>
  <c r="D20" i="3"/>
  <c r="D9" i="3"/>
  <c r="E6" i="2"/>
  <c r="L16" i="2"/>
  <c r="E9" i="2"/>
  <c r="G9" i="2" s="1"/>
  <c r="D24" i="2"/>
  <c r="L24" i="2" s="1"/>
  <c r="D21" i="2"/>
  <c r="O11" i="2"/>
  <c r="O10" i="2"/>
  <c r="D9" i="12" l="1"/>
  <c r="E6" i="12"/>
  <c r="L15" i="12"/>
  <c r="L18" i="11"/>
  <c r="D7" i="11"/>
  <c r="E6" i="10"/>
  <c r="E6" i="9"/>
  <c r="L26" i="7"/>
  <c r="D9" i="7"/>
  <c r="D10" i="4"/>
  <c r="D9" i="4"/>
  <c r="D8" i="3"/>
  <c r="D10" i="3" s="1"/>
  <c r="L20" i="3"/>
  <c r="D8" i="2"/>
  <c r="L21" i="2"/>
  <c r="D8" i="9"/>
  <c r="D9" i="9" s="1"/>
  <c r="D11" i="1" s="1"/>
  <c r="E11" i="1" s="1"/>
  <c r="D6" i="8"/>
  <c r="L16" i="8"/>
  <c r="L28" i="8"/>
  <c r="D28" i="11"/>
  <c r="D6" i="11"/>
  <c r="E7" i="11"/>
  <c r="G7" i="11" s="1"/>
  <c r="E8" i="12"/>
  <c r="G8" i="12" s="1"/>
  <c r="E9" i="10"/>
  <c r="G9" i="10" s="1"/>
  <c r="D10" i="8"/>
  <c r="E7" i="8"/>
  <c r="G7" i="8" s="1"/>
  <c r="E9" i="6"/>
  <c r="G9" i="6" s="1"/>
  <c r="L16" i="3"/>
  <c r="E6" i="3"/>
  <c r="D9" i="10"/>
  <c r="G7" i="13"/>
  <c r="D8" i="4"/>
  <c r="D8" i="10"/>
  <c r="D10" i="10"/>
  <c r="L14" i="12"/>
  <c r="D25" i="8"/>
  <c r="L25" i="8" s="1"/>
  <c r="D9" i="6"/>
  <c r="D10" i="6" s="1"/>
  <c r="D89" i="11"/>
  <c r="L89" i="11" s="1"/>
  <c r="D9" i="2"/>
  <c r="D6" i="2"/>
  <c r="D9" i="11"/>
  <c r="D10" i="11"/>
  <c r="L15" i="8"/>
  <c r="E9" i="12"/>
  <c r="G9" i="12" s="1"/>
  <c r="E9" i="11"/>
  <c r="G9" i="11" s="1"/>
  <c r="E10" i="11"/>
  <c r="G10" i="11" s="1"/>
  <c r="E8" i="4"/>
  <c r="G8" i="4" s="1"/>
  <c r="L15" i="3"/>
  <c r="G7" i="12"/>
  <c r="D7" i="13"/>
  <c r="D13" i="1" s="1"/>
  <c r="D8" i="1" l="1"/>
  <c r="E8" i="1" s="1"/>
  <c r="K7" i="14"/>
  <c r="L7" i="14" s="1"/>
  <c r="N7" i="14" s="1"/>
  <c r="G7" i="14" s="1"/>
  <c r="D11" i="4"/>
  <c r="D7" i="1" s="1"/>
  <c r="E7" i="1" s="1"/>
  <c r="G10" i="12"/>
  <c r="D8" i="11"/>
  <c r="L28" i="11"/>
  <c r="D11" i="10"/>
  <c r="D10" i="7"/>
  <c r="D9" i="1" s="1"/>
  <c r="E9" i="1" s="1"/>
  <c r="E9" i="8"/>
  <c r="G9" i="8" s="1"/>
  <c r="E6" i="8"/>
  <c r="E6" i="11"/>
  <c r="E11" i="11"/>
  <c r="G11" i="11" s="1"/>
  <c r="E8" i="3"/>
  <c r="G8" i="3" s="1"/>
  <c r="E8" i="11"/>
  <c r="G8" i="11" s="1"/>
  <c r="G11" i="10"/>
  <c r="D15" i="1"/>
  <c r="E15" i="1" s="1"/>
  <c r="D10" i="12"/>
  <c r="D7" i="5"/>
  <c r="D16" i="1" s="1"/>
  <c r="D9" i="8"/>
  <c r="D11" i="11"/>
  <c r="G11" i="4"/>
  <c r="G7" i="5"/>
  <c r="G10" i="6"/>
  <c r="E8" i="2"/>
  <c r="G8" i="2" s="1"/>
  <c r="G10" i="7"/>
  <c r="G9" i="9"/>
  <c r="G8" i="1" l="1"/>
  <c r="G20" i="1" s="1"/>
  <c r="H7" i="14"/>
  <c r="I14" i="6"/>
  <c r="D12" i="1"/>
  <c r="E12" i="1" s="1"/>
  <c r="G12" i="11"/>
  <c r="G10" i="3"/>
  <c r="G16" i="14"/>
  <c r="D12" i="11"/>
  <c r="K12" i="14" s="1"/>
  <c r="L12" i="14" s="1"/>
  <c r="D6" i="1"/>
  <c r="E6" i="1" s="1"/>
  <c r="D14" i="1"/>
  <c r="E14" i="1" s="1"/>
  <c r="D11" i="8"/>
  <c r="H16" i="14" l="1"/>
  <c r="D10" i="1"/>
  <c r="E10" i="1" s="1"/>
  <c r="G11" i="8" l="1"/>
  <c r="D10" i="2"/>
  <c r="D11" i="2" s="1"/>
  <c r="D5" i="1" l="1"/>
  <c r="E5" i="1" l="1"/>
  <c r="D20" i="1"/>
  <c r="I16" i="3"/>
  <c r="E20" i="1" l="1"/>
  <c r="I15" i="6"/>
  <c r="F6" i="1" l="1"/>
  <c r="H6" i="1" s="1"/>
  <c r="C3" i="3" s="1"/>
  <c r="C4" i="3" s="1"/>
  <c r="F10" i="1"/>
  <c r="H10" i="1" s="1"/>
  <c r="C3" i="8" s="1"/>
  <c r="F14" i="1"/>
  <c r="H14" i="1" s="1"/>
  <c r="C3" i="11" s="1"/>
  <c r="F18" i="1"/>
  <c r="H18" i="1" s="1"/>
  <c r="C3" i="16" s="1"/>
  <c r="C4" i="16" s="1"/>
  <c r="F7" i="1"/>
  <c r="H7" i="1" s="1"/>
  <c r="C3" i="4" s="1"/>
  <c r="F11" i="1"/>
  <c r="H11" i="1" s="1"/>
  <c r="C3" i="9" s="1"/>
  <c r="C4" i="9" s="1"/>
  <c r="F15" i="1"/>
  <c r="H15" i="1" s="1"/>
  <c r="C3" i="10" s="1"/>
  <c r="F19" i="1"/>
  <c r="H19" i="1" s="1"/>
  <c r="C4" i="17" s="1"/>
  <c r="H6" i="17" s="1"/>
  <c r="I10" i="17" s="1"/>
  <c r="F8" i="1"/>
  <c r="H8" i="1" s="1"/>
  <c r="C3" i="6" s="1"/>
  <c r="F12" i="1"/>
  <c r="H12" i="1" s="1"/>
  <c r="C3" i="12" s="1"/>
  <c r="F16" i="1"/>
  <c r="H16" i="1" s="1"/>
  <c r="C4" i="5" s="1"/>
  <c r="H6" i="5" s="1"/>
  <c r="I11" i="5" s="1"/>
  <c r="F5" i="1"/>
  <c r="F9" i="1"/>
  <c r="H9" i="1" s="1"/>
  <c r="C3" i="7" s="1"/>
  <c r="C4" i="7" s="1"/>
  <c r="F13" i="1"/>
  <c r="H13" i="1" s="1"/>
  <c r="C4" i="13" s="1"/>
  <c r="H6" i="13" s="1"/>
  <c r="I11" i="13" s="1"/>
  <c r="F17" i="1"/>
  <c r="H17" i="1" s="1"/>
  <c r="C3" i="15" s="1"/>
  <c r="H5" i="1"/>
  <c r="I13" i="17" l="1"/>
  <c r="I15" i="17"/>
  <c r="I17" i="17"/>
  <c r="I12" i="17"/>
  <c r="I14" i="17"/>
  <c r="I16" i="17"/>
  <c r="I18" i="17"/>
  <c r="H7" i="16"/>
  <c r="C4" i="15"/>
  <c r="H7" i="15" s="1"/>
  <c r="I13" i="13"/>
  <c r="I15" i="13"/>
  <c r="I17" i="13"/>
  <c r="I19" i="13"/>
  <c r="I21" i="13"/>
  <c r="I14" i="13"/>
  <c r="I16" i="13"/>
  <c r="I18" i="13"/>
  <c r="I20" i="13"/>
  <c r="C4" i="12"/>
  <c r="H7" i="12" s="1"/>
  <c r="I16" i="12" s="1"/>
  <c r="I13" i="5"/>
  <c r="I15" i="5"/>
  <c r="I14" i="5"/>
  <c r="C4" i="11"/>
  <c r="H7" i="11" s="1"/>
  <c r="I18" i="11" s="1"/>
  <c r="C4" i="10"/>
  <c r="H8" i="9"/>
  <c r="I17" i="9" s="1"/>
  <c r="H7" i="9"/>
  <c r="I15" i="9" s="1"/>
  <c r="I16" i="9" s="1"/>
  <c r="C4" i="8"/>
  <c r="H9" i="7"/>
  <c r="I26" i="7" s="1"/>
  <c r="H8" i="7"/>
  <c r="I22" i="7" s="1"/>
  <c r="H7" i="7"/>
  <c r="C4" i="6"/>
  <c r="H7" i="6" s="1"/>
  <c r="I16" i="6" s="1"/>
  <c r="I18" i="6" s="1"/>
  <c r="C4" i="4"/>
  <c r="H8" i="3"/>
  <c r="H7" i="3"/>
  <c r="H9" i="3"/>
  <c r="H7" i="13"/>
  <c r="H7" i="5"/>
  <c r="I12" i="5"/>
  <c r="F20" i="1"/>
  <c r="H22" i="1" s="1"/>
  <c r="H7" i="17"/>
  <c r="I12" i="13"/>
  <c r="I11" i="17"/>
  <c r="H20" i="1"/>
  <c r="C3" i="2"/>
  <c r="C4" i="2" s="1"/>
  <c r="I16" i="10"/>
  <c r="G11" i="2"/>
  <c r="I13" i="16" l="1"/>
  <c r="H8" i="16"/>
  <c r="I13" i="15"/>
  <c r="H8" i="15"/>
  <c r="I18" i="12"/>
  <c r="I20" i="12"/>
  <c r="I19" i="12"/>
  <c r="I17" i="12"/>
  <c r="H9" i="12"/>
  <c r="I34" i="12" s="1"/>
  <c r="I38" i="12" s="1"/>
  <c r="H8" i="12"/>
  <c r="I21" i="12" s="1"/>
  <c r="I36" i="12"/>
  <c r="H9" i="11"/>
  <c r="I55" i="11" s="1"/>
  <c r="H11" i="11"/>
  <c r="I89" i="11" s="1"/>
  <c r="I93" i="11" s="1"/>
  <c r="H8" i="11"/>
  <c r="I28" i="11" s="1"/>
  <c r="I33" i="11" s="1"/>
  <c r="H10" i="11"/>
  <c r="I73" i="11" s="1"/>
  <c r="I31" i="11"/>
  <c r="I20" i="11"/>
  <c r="I22" i="11"/>
  <c r="I24" i="11"/>
  <c r="I26" i="11"/>
  <c r="I21" i="11"/>
  <c r="I23" i="11"/>
  <c r="I25" i="11"/>
  <c r="I27" i="11"/>
  <c r="H8" i="10"/>
  <c r="I20" i="10" s="1"/>
  <c r="I21" i="10" s="1"/>
  <c r="H10" i="10"/>
  <c r="I27" i="10" s="1"/>
  <c r="I28" i="10" s="1"/>
  <c r="H9" i="10"/>
  <c r="I24" i="10" s="1"/>
  <c r="H7" i="10"/>
  <c r="I17" i="10" s="1"/>
  <c r="I19" i="9"/>
  <c r="I21" i="9"/>
  <c r="I23" i="9"/>
  <c r="I25" i="9"/>
  <c r="I20" i="9"/>
  <c r="I22" i="9"/>
  <c r="I24" i="9"/>
  <c r="I26" i="9"/>
  <c r="H8" i="8"/>
  <c r="I20" i="8" s="1"/>
  <c r="H10" i="8"/>
  <c r="I37" i="8" s="1"/>
  <c r="H9" i="8"/>
  <c r="I25" i="8" s="1"/>
  <c r="I26" i="8" s="1"/>
  <c r="H7" i="8"/>
  <c r="I17" i="8" s="1"/>
  <c r="I19" i="8" s="1"/>
  <c r="I28" i="7"/>
  <c r="I30" i="7"/>
  <c r="I32" i="7"/>
  <c r="I34" i="7"/>
  <c r="I29" i="7"/>
  <c r="I31" i="7"/>
  <c r="I33" i="7"/>
  <c r="I25" i="7"/>
  <c r="I24" i="7"/>
  <c r="H9" i="6"/>
  <c r="I28" i="6" s="1"/>
  <c r="I29" i="6" s="1"/>
  <c r="H8" i="6"/>
  <c r="I19" i="6" s="1"/>
  <c r="H9" i="4"/>
  <c r="I32" i="4" s="1"/>
  <c r="H7" i="4"/>
  <c r="I18" i="4" s="1"/>
  <c r="H8" i="4"/>
  <c r="I21" i="4" s="1"/>
  <c r="I22" i="4" s="1"/>
  <c r="H10" i="4"/>
  <c r="I34" i="4" s="1"/>
  <c r="I19" i="11"/>
  <c r="I17" i="6"/>
  <c r="H8" i="2"/>
  <c r="H10" i="2"/>
  <c r="H9" i="2"/>
  <c r="H7" i="2"/>
  <c r="I32" i="3"/>
  <c r="I20" i="3"/>
  <c r="I17" i="3"/>
  <c r="I19" i="3" s="1"/>
  <c r="I14" i="7"/>
  <c r="H10" i="7"/>
  <c r="I23" i="7"/>
  <c r="I27" i="7"/>
  <c r="I18" i="9"/>
  <c r="H9" i="9"/>
  <c r="I14" i="9"/>
  <c r="I15" i="16" l="1"/>
  <c r="I17" i="16"/>
  <c r="I19" i="16"/>
  <c r="I21" i="16"/>
  <c r="I23" i="16"/>
  <c r="I25" i="16"/>
  <c r="I16" i="16"/>
  <c r="I18" i="16"/>
  <c r="I20" i="16"/>
  <c r="I22" i="16"/>
  <c r="I24" i="16"/>
  <c r="I26" i="16"/>
  <c r="I38" i="11"/>
  <c r="I91" i="11"/>
  <c r="I29" i="11"/>
  <c r="I54" i="11"/>
  <c r="I47" i="11"/>
  <c r="I14" i="16"/>
  <c r="I46" i="11"/>
  <c r="I30" i="11"/>
  <c r="I39" i="11"/>
  <c r="I37" i="12"/>
  <c r="I94" i="11"/>
  <c r="I15" i="15"/>
  <c r="I17" i="15"/>
  <c r="I19" i="15"/>
  <c r="I21" i="15"/>
  <c r="I23" i="15"/>
  <c r="I25" i="15"/>
  <c r="I16" i="15"/>
  <c r="I18" i="15"/>
  <c r="I20" i="15"/>
  <c r="I22" i="15"/>
  <c r="I24" i="15"/>
  <c r="I14" i="15"/>
  <c r="I35" i="12"/>
  <c r="I50" i="11"/>
  <c r="I42" i="11"/>
  <c r="I34" i="11"/>
  <c r="I51" i="11"/>
  <c r="I43" i="11"/>
  <c r="I35" i="11"/>
  <c r="I39" i="12"/>
  <c r="I23" i="12"/>
  <c r="I27" i="12"/>
  <c r="I31" i="12"/>
  <c r="I24" i="12"/>
  <c r="I28" i="12"/>
  <c r="I32" i="12"/>
  <c r="I22" i="12"/>
  <c r="I25" i="12"/>
  <c r="I29" i="12"/>
  <c r="I33" i="12"/>
  <c r="I26" i="12"/>
  <c r="I30" i="12"/>
  <c r="H10" i="12"/>
  <c r="I95" i="11"/>
  <c r="H12" i="11"/>
  <c r="I52" i="11"/>
  <c r="I48" i="11"/>
  <c r="I44" i="11"/>
  <c r="I40" i="11"/>
  <c r="I36" i="11"/>
  <c r="I32" i="11"/>
  <c r="I53" i="11"/>
  <c r="I49" i="11"/>
  <c r="I45" i="11"/>
  <c r="I41" i="11"/>
  <c r="I37" i="11"/>
  <c r="I90" i="11"/>
  <c r="I92" i="11"/>
  <c r="I76" i="11"/>
  <c r="I80" i="11"/>
  <c r="I84" i="11"/>
  <c r="I88" i="11"/>
  <c r="I77" i="11"/>
  <c r="I81" i="11"/>
  <c r="I85" i="11"/>
  <c r="I74" i="11"/>
  <c r="I78" i="11"/>
  <c r="I82" i="11"/>
  <c r="I86" i="11"/>
  <c r="I75" i="11"/>
  <c r="I79" i="11"/>
  <c r="I83" i="11"/>
  <c r="I87" i="11"/>
  <c r="I58" i="11"/>
  <c r="I62" i="11"/>
  <c r="I66" i="11"/>
  <c r="I70" i="11"/>
  <c r="I57" i="11"/>
  <c r="I61" i="11"/>
  <c r="I65" i="11"/>
  <c r="I69" i="11"/>
  <c r="I56" i="11"/>
  <c r="I60" i="11"/>
  <c r="I64" i="11"/>
  <c r="I68" i="11"/>
  <c r="I72" i="11"/>
  <c r="I59" i="11"/>
  <c r="I63" i="11"/>
  <c r="I67" i="11"/>
  <c r="I71" i="11"/>
  <c r="H11" i="10"/>
  <c r="I18" i="10"/>
  <c r="I19" i="10"/>
  <c r="I29" i="10"/>
  <c r="I31" i="10"/>
  <c r="I30" i="10"/>
  <c r="I32" i="10"/>
  <c r="I26" i="10"/>
  <c r="I25" i="10"/>
  <c r="I23" i="10"/>
  <c r="I22" i="10"/>
  <c r="H11" i="8"/>
  <c r="I39" i="8"/>
  <c r="I41" i="8"/>
  <c r="I40" i="8"/>
  <c r="I42" i="8"/>
  <c r="I18" i="8"/>
  <c r="I38" i="8"/>
  <c r="I27" i="8"/>
  <c r="I29" i="8"/>
  <c r="I31" i="8"/>
  <c r="I33" i="8"/>
  <c r="I35" i="8"/>
  <c r="I28" i="8"/>
  <c r="I30" i="8"/>
  <c r="I32" i="8"/>
  <c r="I34" i="8"/>
  <c r="I36" i="8"/>
  <c r="I22" i="8"/>
  <c r="I24" i="8"/>
  <c r="I23" i="8"/>
  <c r="I21" i="8"/>
  <c r="I17" i="7"/>
  <c r="I19" i="7"/>
  <c r="I16" i="7"/>
  <c r="I18" i="7"/>
  <c r="I22" i="6"/>
  <c r="I24" i="6"/>
  <c r="I26" i="6"/>
  <c r="I21" i="6"/>
  <c r="I23" i="6"/>
  <c r="I25" i="6"/>
  <c r="I27" i="6"/>
  <c r="I20" i="6"/>
  <c r="H10" i="6"/>
  <c r="I30" i="6"/>
  <c r="I32" i="6"/>
  <c r="I31" i="6"/>
  <c r="H11" i="4"/>
  <c r="I35" i="4"/>
  <c r="I36" i="4"/>
  <c r="I20" i="4"/>
  <c r="I19" i="4"/>
  <c r="I24" i="4"/>
  <c r="I26" i="4"/>
  <c r="I28" i="4"/>
  <c r="I30" i="4"/>
  <c r="I23" i="4"/>
  <c r="I25" i="4"/>
  <c r="I27" i="4"/>
  <c r="I29" i="4"/>
  <c r="I31" i="4"/>
  <c r="I33" i="3"/>
  <c r="I35" i="3"/>
  <c r="I34" i="3"/>
  <c r="I23" i="3"/>
  <c r="I25" i="3"/>
  <c r="I27" i="3"/>
  <c r="I29" i="3"/>
  <c r="I31" i="3"/>
  <c r="I22" i="3"/>
  <c r="I24" i="3"/>
  <c r="I26" i="3"/>
  <c r="I28" i="3"/>
  <c r="I30" i="3"/>
  <c r="I18" i="3"/>
  <c r="I21" i="3"/>
  <c r="H10" i="3"/>
  <c r="I15" i="7"/>
  <c r="I24" i="2"/>
  <c r="I31" i="2"/>
  <c r="I33" i="2" s="1"/>
  <c r="I21" i="2"/>
  <c r="I23" i="2" s="1"/>
  <c r="I18" i="2"/>
  <c r="I20" i="2" s="1"/>
  <c r="I27" i="2" l="1"/>
  <c r="I29" i="2"/>
  <c r="I26" i="2"/>
  <c r="I28" i="2"/>
  <c r="I30" i="2"/>
  <c r="I19" i="2"/>
  <c r="H11" i="2"/>
  <c r="I32" i="2"/>
  <c r="I25" i="2"/>
  <c r="I22" i="2" l="1"/>
  <c r="I17" i="4"/>
  <c r="I33" i="4"/>
</calcChain>
</file>

<file path=xl/sharedStrings.xml><?xml version="1.0" encoding="utf-8"?>
<sst xmlns="http://schemas.openxmlformats.org/spreadsheetml/2006/main" count="938" uniqueCount="447">
  <si>
    <t>Phân nguồn đơn vị</t>
  </si>
  <si>
    <t>DonViID</t>
  </si>
  <si>
    <t>TenDonVi</t>
  </si>
  <si>
    <t>Điểm P1</t>
  </si>
  <si>
    <t>P1P3</t>
  </si>
  <si>
    <t>Nguồn P3 ĐV</t>
  </si>
  <si>
    <t>TNN-DHA</t>
  </si>
  <si>
    <t>Trung tâm Viễn thông Định Hóa</t>
  </si>
  <si>
    <t>TNN-DHY</t>
  </si>
  <si>
    <t>Trung tâm Viễn thông Đồng Hỷ</t>
  </si>
  <si>
    <t>TNN-DTU</t>
  </si>
  <si>
    <t>Trung tâm Viễn thông Đại Từ</t>
  </si>
  <si>
    <t>TNN-PBH</t>
  </si>
  <si>
    <t>Trung tâm Viễn thông Phú Bình</t>
  </si>
  <si>
    <t>TNN-PLG</t>
  </si>
  <si>
    <t>Trung tâm Viễn thông Phú Lương</t>
  </si>
  <si>
    <t>TNN-PYN</t>
  </si>
  <si>
    <t>Trung tâm Viễn thông Phổ Yên</t>
  </si>
  <si>
    <t>TNN-SCG</t>
  </si>
  <si>
    <t>Trung tâm Viễn thông Sông Công</t>
  </si>
  <si>
    <t>TNN-TDC</t>
  </si>
  <si>
    <t>Trung tâm Điều hành thông tin</t>
  </si>
  <si>
    <t>TNN-THC</t>
  </si>
  <si>
    <t>Trung Tâm Công Nghệ Thông Tin</t>
  </si>
  <si>
    <t>TNN-TPO</t>
  </si>
  <si>
    <t>Trung tâm Viễn thông Thành phố TN</t>
  </si>
  <si>
    <t>TNN-VNI</t>
  </si>
  <si>
    <t>Trung tâm Viễn thông Võ Nhai</t>
  </si>
  <si>
    <t>Trạm Viễn thông Định Hóa</t>
  </si>
  <si>
    <t>TT</t>
  </si>
  <si>
    <t>Hệ số</t>
  </si>
  <si>
    <t>Phân nguồn bộ phận, cá nhân</t>
  </si>
  <si>
    <t>Nguồn P3</t>
  </si>
  <si>
    <t>TTVT</t>
  </si>
  <si>
    <t>Bộ phận</t>
  </si>
  <si>
    <t>Tên Đơn vị</t>
  </si>
  <si>
    <t>P1</t>
  </si>
  <si>
    <t>P1P2</t>
  </si>
  <si>
    <t>P3 quý</t>
  </si>
  <si>
    <t>P1P2P3</t>
  </si>
  <si>
    <t>Nguồn P3 BP</t>
  </si>
  <si>
    <t>TNN-DHA-BYN</t>
  </si>
  <si>
    <t>Trạm Bình Yên</t>
  </si>
  <si>
    <t>TNN-DHA-DHA</t>
  </si>
  <si>
    <t>Đài VT Chợ Chu</t>
  </si>
  <si>
    <t>TNN-DHA-KDT</t>
  </si>
  <si>
    <t>1.Tổ Tổng hợp DHA</t>
  </si>
  <si>
    <t>TNN-DHA-QVG</t>
  </si>
  <si>
    <t>Trạm Quán Vuông</t>
  </si>
  <si>
    <t>ok</t>
  </si>
  <si>
    <t>CHI LƯƠNG P2 QUÝ CÁ NHÂN</t>
  </si>
  <si>
    <t>Tên đơn vị</t>
  </si>
  <si>
    <t>Nhân sự ID</t>
  </si>
  <si>
    <t>Họ và tên</t>
  </si>
  <si>
    <t>P2</t>
  </si>
  <si>
    <t>P3</t>
  </si>
  <si>
    <t>Lương P3</t>
  </si>
  <si>
    <t>Hoàng Văn Toán</t>
  </si>
  <si>
    <t>Nguyễn Ngọc Sơn</t>
  </si>
  <si>
    <t>Nguyễn Thị Mỹ Trang</t>
  </si>
  <si>
    <t>Nguyễn Văn Vệ</t>
  </si>
  <si>
    <t>Lèng Văn Thắng</t>
  </si>
  <si>
    <t>Nông Đức Quang</t>
  </si>
  <si>
    <t>Nguyễn Quang Khải</t>
  </si>
  <si>
    <t>Nguyễn Thanh Hải</t>
  </si>
  <si>
    <t>Lương Tuấn Hợp</t>
  </si>
  <si>
    <t>Nguyễn Tuấn Đạt</t>
  </si>
  <si>
    <t>Trạm Viễn thông Đồng Hỷ</t>
  </si>
  <si>
    <t>TNN-DHY-DHY</t>
  </si>
  <si>
    <t>Đài Viễn thông Chùa hang</t>
  </si>
  <si>
    <t>TNN-DHY-KDT</t>
  </si>
  <si>
    <t>1.Tổ Tổng hợp DHY</t>
  </si>
  <si>
    <t>TNN-DHY-TCU</t>
  </si>
  <si>
    <t>Trạm Trại Cau</t>
  </si>
  <si>
    <t>Đài VT Chùa Hang</t>
  </si>
  <si>
    <t>Triệu Thị Ngọc Mai</t>
  </si>
  <si>
    <t>Mã Duy Tùng</t>
  </si>
  <si>
    <t>Chu Văn Hiệp</t>
  </si>
  <si>
    <t>Triệu Đức Luận</t>
  </si>
  <si>
    <t>Lê Tuấn Phong</t>
  </si>
  <si>
    <t>Bùi Thanh Tùng</t>
  </si>
  <si>
    <t>Mạc Thị Yến</t>
  </si>
  <si>
    <t>Nguyễn Đăng Tú</t>
  </si>
  <si>
    <t>Đặng Trung Hà</t>
  </si>
  <si>
    <t>Dương Thanh Tùng</t>
  </si>
  <si>
    <t>Ngô Thanh Tùng</t>
  </si>
  <si>
    <t>Phạm Thành Công</t>
  </si>
  <si>
    <t>Lê Tiến Thành</t>
  </si>
  <si>
    <t>Phùng Bá Huy</t>
  </si>
  <si>
    <t>Nguyễn Minh Tuấn</t>
  </si>
  <si>
    <t>Trạm Viễn thông Đại Từ</t>
  </si>
  <si>
    <t>Nguồn P3</t>
  </si>
  <si>
    <t>TNN-DTU-KDT</t>
  </si>
  <si>
    <t>Tổ tổng hợp</t>
  </si>
  <si>
    <t>TNN-DTU-DTU</t>
  </si>
  <si>
    <t>Đài VT Đại Từ</t>
  </si>
  <si>
    <t>TNN-DTU-KPU</t>
  </si>
  <si>
    <t>Trạm Ký Phú</t>
  </si>
  <si>
    <t>TNN-DTU-YLG</t>
  </si>
  <si>
    <t>Trạm Yên Lãng</t>
  </si>
  <si>
    <t>Ghi chú</t>
  </si>
  <si>
    <t>Chung Xuân Tiến</t>
  </si>
  <si>
    <t>Phạm Hoàng Hạnh</t>
  </si>
  <si>
    <t>Nguyễn Chí Công</t>
  </si>
  <si>
    <t>Nguyễn Văn Duy</t>
  </si>
  <si>
    <t>Vũ Văn Huy</t>
  </si>
  <si>
    <t>Đỗ Mạnh Tiến</t>
  </si>
  <si>
    <t>Phan Thành Tuân</t>
  </si>
  <si>
    <t>Nguyễn Công Nam</t>
  </si>
  <si>
    <t>Nguyễn Văn Vĩnh</t>
  </si>
  <si>
    <t>Đinh Quang Nhiếp</t>
  </si>
  <si>
    <t>Lưu Xuân Tú</t>
  </si>
  <si>
    <t>Hồ Lý Lộc</t>
  </si>
  <si>
    <t>Đỗ Đình An</t>
  </si>
  <si>
    <t>Vũ Hữu Linh</t>
  </si>
  <si>
    <t>Khối Quản lý</t>
  </si>
  <si>
    <t>TNN-THP</t>
  </si>
  <si>
    <t>Ban Giám đốc</t>
  </si>
  <si>
    <t>Phòng Kỹ thuật - Đầu tư</t>
  </si>
  <si>
    <t>Lại Mạnh Triển</t>
  </si>
  <si>
    <t>Trần Kiên Cường</t>
  </si>
  <si>
    <t>Hoàng Tuấn Tú</t>
  </si>
  <si>
    <t>Ngô Thị Thúy</t>
  </si>
  <si>
    <t>Trần Anh Tuấn</t>
  </si>
  <si>
    <t>Nguyễn Anh Tuấn</t>
  </si>
  <si>
    <t>Lương Xuân Hoàng</t>
  </si>
  <si>
    <t>Nguyễn Đại Thắng</t>
  </si>
  <si>
    <t>Chu Khánh Thành</t>
  </si>
  <si>
    <t>Phòng Nhân sự - Tổng hợp</t>
  </si>
  <si>
    <t>Lê Trung Hiếu</t>
  </si>
  <si>
    <t>Phạm Thị Minh Châu</t>
  </si>
  <si>
    <t>Phan Xuân Hải</t>
  </si>
  <si>
    <t>Lê Văn Tĩnh</t>
  </si>
  <si>
    <t>Đinh Trung Tiến</t>
  </si>
  <si>
    <t>Nguyễn Thị Hoàng Linh</t>
  </si>
  <si>
    <t>Hoàng Quốc Bảo</t>
  </si>
  <si>
    <t>Nguyễn Thành Đô</t>
  </si>
  <si>
    <t>Lê Quang Dương</t>
  </si>
  <si>
    <t>Nguyễn Trung Hiếu</t>
  </si>
  <si>
    <t>Phạm Quang Thắng</t>
  </si>
  <si>
    <t>Hoàng Thị Thanh Thủy</t>
  </si>
  <si>
    <t>Nguyễn Thị Thuý Hằng</t>
  </si>
  <si>
    <t>Trịnh Thị Mai</t>
  </si>
  <si>
    <t>Đồng Văn Chấn</t>
  </si>
  <si>
    <t>Nguyễn Thị Hồng Hạnh</t>
  </si>
  <si>
    <t>Nguyễn Thị Thanh</t>
  </si>
  <si>
    <t>Đào Đình Thành</t>
  </si>
  <si>
    <t>Lê Ngọc Doãn</t>
  </si>
  <si>
    <t>Nguyễn Văn Tam</t>
  </si>
  <si>
    <t>Luân Thị Năm</t>
  </si>
  <si>
    <t>Triệu Thị Ánh Ngà</t>
  </si>
  <si>
    <t>Phạm Huyền Trang</t>
  </si>
  <si>
    <t>Phạm Thị Thu</t>
  </si>
  <si>
    <t>Lục Vũ Khanh</t>
  </si>
  <si>
    <t>Nguyễn Việt Bắc</t>
  </si>
  <si>
    <t>Trạm Viễn thông Phú Bình</t>
  </si>
  <si>
    <t>TNN-PBH-KDT</t>
  </si>
  <si>
    <t>1.Tổ Tổng hợp PBH</t>
  </si>
  <si>
    <t>TNN-PBH-PBH</t>
  </si>
  <si>
    <t>Đài Viễn Thông Hương Sơn</t>
  </si>
  <si>
    <t>TNN-PBH-UKY</t>
  </si>
  <si>
    <t>Trạm Úc Kỳ</t>
  </si>
  <si>
    <t>Hoàng Phương Đông</t>
  </si>
  <si>
    <t>Tổ tổng hợp PHB</t>
  </si>
  <si>
    <t>Bùi Hữu Tập</t>
  </si>
  <si>
    <t>Dương Cao Cường</t>
  </si>
  <si>
    <t>Dương Hoài Nam</t>
  </si>
  <si>
    <t>Nguyễn Minh Phú</t>
  </si>
  <si>
    <t>Tạ Quang Dũng</t>
  </si>
  <si>
    <t>Nguyễn Hà Tuyên</t>
  </si>
  <si>
    <t>Dương Lý Luận</t>
  </si>
  <si>
    <t>Hoàng Văn Tuệ</t>
  </si>
  <si>
    <t>Lý Văn Xoái</t>
  </si>
  <si>
    <t>Nguyễn Đức Hiền</t>
  </si>
  <si>
    <t>Trạm Viễn thông Phú Lương</t>
  </si>
  <si>
    <t>TNN-PLG-GTN</t>
  </si>
  <si>
    <t>Đài VT Giang Tiên</t>
  </si>
  <si>
    <t>TNN-PLG-KDT</t>
  </si>
  <si>
    <t>1.Tổ Tổng hợp PLG</t>
  </si>
  <si>
    <t>TNN-PLG-PLG</t>
  </si>
  <si>
    <t>Đài Viễn thông Đu</t>
  </si>
  <si>
    <t>Đài Viễn Thông Giang Tiên</t>
  </si>
  <si>
    <t>Hoàng Mạnh Hà</t>
  </si>
  <si>
    <t>Trương Trung Kiên</t>
  </si>
  <si>
    <t>Nguyễn Thanh Tuân</t>
  </si>
  <si>
    <t>Lý Thị Yên</t>
  </si>
  <si>
    <t>Nguyễn Văn Tiệm</t>
  </si>
  <si>
    <t>Triệu Đức Đình</t>
  </si>
  <si>
    <t>Trương Văn Hòa</t>
  </si>
  <si>
    <t>Lý Đình Quý</t>
  </si>
  <si>
    <t>Lý Thanh Cần</t>
  </si>
  <si>
    <t>Lý Văn Quyền</t>
  </si>
  <si>
    <t>Nguyễn Trung Kiên</t>
  </si>
  <si>
    <t>Trạm Viễn thông Phổ Yên</t>
  </si>
  <si>
    <t>ttvt</t>
  </si>
  <si>
    <t>TNN-PYN-BSG</t>
  </si>
  <si>
    <t>Trạm Bắc Sơn</t>
  </si>
  <si>
    <t>TNN-PYN-KDT</t>
  </si>
  <si>
    <t>Tổ Tổng hợp PYN</t>
  </si>
  <si>
    <t>TNN-PYN-PYN</t>
  </si>
  <si>
    <t>Đài Viễn thông Ba Hàng</t>
  </si>
  <si>
    <t>TNN-PYN-TXN</t>
  </si>
  <si>
    <t>Đài VT Thanh Xuyên</t>
  </si>
  <si>
    <t>Lê Hồng Quân</t>
  </si>
  <si>
    <t>Đoàn Minh Đức</t>
  </si>
  <si>
    <t>Nguyễn Thế Lâm</t>
  </si>
  <si>
    <t>Nguyễn Thị Bích Ngọc</t>
  </si>
  <si>
    <t>Nguyễn Văn Thiệu</t>
  </si>
  <si>
    <t>Võ Phương Nam</t>
  </si>
  <si>
    <t>Trần Tuấn Anh</t>
  </si>
  <si>
    <t>Trần Văn Hoà</t>
  </si>
  <si>
    <t>Đồng Văn Hoàn</t>
  </si>
  <si>
    <t>Lê Anh Lộc</t>
  </si>
  <si>
    <t>Đồng Văn Thùy</t>
  </si>
  <si>
    <t>Ngô Kiên</t>
  </si>
  <si>
    <t>Tạ Đức Hiệp</t>
  </si>
  <si>
    <t>Dương Đình Hậu</t>
  </si>
  <si>
    <t>Nguyễn Nam</t>
  </si>
  <si>
    <t>Nguyễn Tiến Hùng</t>
  </si>
  <si>
    <t>Đỗ Thái Sơn</t>
  </si>
  <si>
    <t>Lê Đình Khánh</t>
  </si>
  <si>
    <t>Trần Văn Nghị</t>
  </si>
  <si>
    <t>Trạm Viễn thông Sông Công</t>
  </si>
  <si>
    <t>TNN-SCG-KDT</t>
  </si>
  <si>
    <t>Tổ Tổng hợp SCG</t>
  </si>
  <si>
    <t>TNN-SCG-SCG</t>
  </si>
  <si>
    <t>Đài VT Sông Công</t>
  </si>
  <si>
    <t>Trần Xuân Cương</t>
  </si>
  <si>
    <t>Trương Xuân Ngọc</t>
  </si>
  <si>
    <t>Trần Hải Đăng</t>
  </si>
  <si>
    <t>Đàm Quang Trung</t>
  </si>
  <si>
    <t>Dương Quốc Hoàn</t>
  </si>
  <si>
    <t>Nguyễn Đức Hạnh</t>
  </si>
  <si>
    <t>Lê Tuấn Nghĩa</t>
  </si>
  <si>
    <t>Đàm Thanh Tùng</t>
  </si>
  <si>
    <t>Nguyễn Thị Phương Thanh</t>
  </si>
  <si>
    <t>Trạm Viễn thông Võ Nhai</t>
  </si>
  <si>
    <t>TNN-VNI-KDT</t>
  </si>
  <si>
    <t>1.Tổ Tổng hợp VNI</t>
  </si>
  <si>
    <t>TNN-VNI-LHN</t>
  </si>
  <si>
    <t>Đài VT La Hiên</t>
  </si>
  <si>
    <t>TNN-VNI-TXA</t>
  </si>
  <si>
    <t>Trạm VT Tràng Xá</t>
  </si>
  <si>
    <t>TNN-VNI-VNI</t>
  </si>
  <si>
    <t>Đài Viễn thông Đình Cả</t>
  </si>
  <si>
    <t>Tổ Tổng hợp VNI</t>
  </si>
  <si>
    <t>Nguyễn Mạnh Hồng</t>
  </si>
  <si>
    <t>Nông Lệ Thương</t>
  </si>
  <si>
    <t>Đồng Văn Giang</t>
  </si>
  <si>
    <t>Nguyễn Tuấn Anh</t>
  </si>
  <si>
    <t>Dương Anh Bằng</t>
  </si>
  <si>
    <t>Dương Văn Sỹ</t>
  </si>
  <si>
    <t>Lê Mạnh Linh</t>
  </si>
  <si>
    <t>Cao Văn Tuấn</t>
  </si>
  <si>
    <t>Nguyễn Hải Cường</t>
  </si>
  <si>
    <t>Hồ Đức Tuấn</t>
  </si>
  <si>
    <t>Trần Đức Quân</t>
  </si>
  <si>
    <t>Lê Mạnh Cường</t>
  </si>
  <si>
    <t>Trung tâm Viễn thông thành phố</t>
  </si>
  <si>
    <t>HS</t>
  </si>
  <si>
    <t>TNN-TPO-DBC</t>
  </si>
  <si>
    <t>Đài VT Phía Bắc TPTN</t>
  </si>
  <si>
    <t>TNN-TPO-DNM</t>
  </si>
  <si>
    <t>Đài VT Phía Nam TPTN</t>
  </si>
  <si>
    <t>TNN-TPO-DTM</t>
  </si>
  <si>
    <t>Đài VT Trung tâm</t>
  </si>
  <si>
    <t>TNN-TPO-KDT</t>
  </si>
  <si>
    <t>1.Tổ Tổng hợp VTTP</t>
  </si>
  <si>
    <t>TNN-TPO-MVT</t>
  </si>
  <si>
    <t>Tổ Mạng viễn thông</t>
  </si>
  <si>
    <t>Phạm Thanh Quang</t>
  </si>
  <si>
    <t>Lý Thị Cúc</t>
  </si>
  <si>
    <t>Phạm Đức Thanh</t>
  </si>
  <si>
    <t>Vũ Hoài Nam</t>
  </si>
  <si>
    <t>Nguyễn Khắc Tuấn</t>
  </si>
  <si>
    <t>Hoàng Văn Cương</t>
  </si>
  <si>
    <t>Phan Tiến Quyết</t>
  </si>
  <si>
    <t>Mã Hồng Tâm</t>
  </si>
  <si>
    <t>Huỳnh Phước Đức</t>
  </si>
  <si>
    <t>Phạm Khải Lăng</t>
  </si>
  <si>
    <t>Lê Đại Hải</t>
  </si>
  <si>
    <t>Lê Thành Chung</t>
  </si>
  <si>
    <t>Vương Khánh Cường</t>
  </si>
  <si>
    <t>Lưu Văn Hùng</t>
  </si>
  <si>
    <t>Thân Văn Hùng</t>
  </si>
  <si>
    <t>Nguyễn Đình Sơn</t>
  </si>
  <si>
    <t>Lưu Xuân Thái</t>
  </si>
  <si>
    <t>Lương Mạnh Giang</t>
  </si>
  <si>
    <t>Lê Xuân Đoàn</t>
  </si>
  <si>
    <t>Đào Anh Kiên</t>
  </si>
  <si>
    <t>Phạm Trung Kiên</t>
  </si>
  <si>
    <t>Nguyễn Hoàng Lâm</t>
  </si>
  <si>
    <t>Nguyễn Thị Trúc Quỳnh</t>
  </si>
  <si>
    <t>Lê Quyết Thắng</t>
  </si>
  <si>
    <t>Nguyễn Ngọc Thao</t>
  </si>
  <si>
    <t>Bế Vũ Dũng</t>
  </si>
  <si>
    <t>Hà Tiến Dũng</t>
  </si>
  <si>
    <t>Nghiêm Đức Thắng</t>
  </si>
  <si>
    <t>Trần Quốc Toản</t>
  </si>
  <si>
    <t>Nguyễn Văn Chinh</t>
  </si>
  <si>
    <t>Nguyễn Xuân Hồng</t>
  </si>
  <si>
    <t>Vũ Thị Minh Hường</t>
  </si>
  <si>
    <t>Lê Hồng Nam</t>
  </si>
  <si>
    <t>Trần Thanh Tùng</t>
  </si>
  <si>
    <t>Hồ Thị Hải Yến</t>
  </si>
  <si>
    <t>Đào Quang Toàn</t>
  </si>
  <si>
    <t>Nguyễn Trường Giang</t>
  </si>
  <si>
    <t>Dương Quang Huy</t>
  </si>
  <si>
    <t>Đào Tuấn Minh</t>
  </si>
  <si>
    <t>Phùng Anh Tuấn</t>
  </si>
  <si>
    <t>Lê Thị Thu Hương</t>
  </si>
  <si>
    <t>Dương Văn Thiệp</t>
  </si>
  <si>
    <t>Lê Anh Tuấn</t>
  </si>
  <si>
    <t>Đào Quang Tuấn</t>
  </si>
  <si>
    <t>Lưu Trọng Tuấn</t>
  </si>
  <si>
    <t>Ma Thị Hải</t>
  </si>
  <si>
    <t>Vũ Đức Vinh</t>
  </si>
  <si>
    <t>Đinh Hồng Phú</t>
  </si>
  <si>
    <t>Phạm Duy Việt</t>
  </si>
  <si>
    <t>Trần Thị Nguyên</t>
  </si>
  <si>
    <t>Lê Minh Anh</t>
  </si>
  <si>
    <t>Nguyễn Hùng Hậu</t>
  </si>
  <si>
    <t>Phan Thị Ánh Tuyết</t>
  </si>
  <si>
    <t>Trần Quang Huy</t>
  </si>
  <si>
    <t>Đỗ Quyết Chiến</t>
  </si>
  <si>
    <t>Nguyễn Thành Công</t>
  </si>
  <si>
    <t>Phạm Văn Hồng</t>
  </si>
  <si>
    <t>Vi Văn Huân</t>
  </si>
  <si>
    <t>Nguyễn Thị Nhung</t>
  </si>
  <si>
    <t>Lê Văn Tuấn</t>
  </si>
  <si>
    <t>Trịnh Trung Công</t>
  </si>
  <si>
    <t>Ngô Trung Kiên</t>
  </si>
  <si>
    <t>Tổ Tổng hợp VTTP</t>
  </si>
  <si>
    <t>Lê Nam Hùng</t>
  </si>
  <si>
    <t>Bùi Trọng Tuấn</t>
  </si>
  <si>
    <t>Nguyễn Duy Tiên</t>
  </si>
  <si>
    <t>Ma Văn Thọ</t>
  </si>
  <si>
    <t>Nguyễn Thị Hòa</t>
  </si>
  <si>
    <t>Triệu Văn Đôi</t>
  </si>
  <si>
    <t>Dương Văn Thuần</t>
  </si>
  <si>
    <t>Nguyễn Tiến Thanh</t>
  </si>
  <si>
    <t>Đỗ Quang Vinh</t>
  </si>
  <si>
    <t>Hoàng Việt Dũng</t>
  </si>
  <si>
    <t>TNN-TDC-DTT</t>
  </si>
  <si>
    <t>Đài OMC</t>
  </si>
  <si>
    <t>TNN-TDC-NDL</t>
  </si>
  <si>
    <t>Tổ Nguồn điện lạnh</t>
  </si>
  <si>
    <t>TNN-TDC-THP</t>
  </si>
  <si>
    <t>1.Tổ KT- Tổng hợp TT ĐHTT</t>
  </si>
  <si>
    <t>Đinh Trung Tín</t>
  </si>
  <si>
    <t>Ngô Minh Đức</t>
  </si>
  <si>
    <t>Nguyễn Văn Học</t>
  </si>
  <si>
    <t>Trần Văn Truyền</t>
  </si>
  <si>
    <t>Hoàng Thị Kim Huệ</t>
  </si>
  <si>
    <t>Nguyễn Thu Hường</t>
  </si>
  <si>
    <t>Nguyễn Văn Ngân</t>
  </si>
  <si>
    <t>Trần Trung Nghĩa</t>
  </si>
  <si>
    <t>Nguyễn Huy Quang</t>
  </si>
  <si>
    <t>Nguyễn Thị Thanh Tú</t>
  </si>
  <si>
    <t>Vũ Thất Tùng</t>
  </si>
  <si>
    <t>Vũ Phạm Ánh Dương</t>
  </si>
  <si>
    <t>Khương Đức Cường</t>
  </si>
  <si>
    <t>Nguyễn Đình Nam</t>
  </si>
  <si>
    <t>Nguyễn Ngọc Quỳnh</t>
  </si>
  <si>
    <t>Ngô Thế Hùng</t>
  </si>
  <si>
    <t>Chử Văn Sinh</t>
  </si>
  <si>
    <t>Lại Xuân Hải</t>
  </si>
  <si>
    <t>Tổ KT- Tổng hợp TT ĐHTT</t>
  </si>
  <si>
    <t>Trương Thị Phương Tuần</t>
  </si>
  <si>
    <t>Bùi Tiến Sơn</t>
  </si>
  <si>
    <t>Vũ Thành Trung</t>
  </si>
  <si>
    <t>Đào Tiến Thành</t>
  </si>
  <si>
    <t>Trung tâm Công nghệ thông tin</t>
  </si>
  <si>
    <t>Nguồn P2</t>
  </si>
  <si>
    <t>TTCNTT</t>
  </si>
  <si>
    <t>TNN-THC-KDT</t>
  </si>
  <si>
    <t>Nguyễn Viết Hải</t>
  </si>
  <si>
    <t>Phạm Thuý Hằng</t>
  </si>
  <si>
    <t>Đinh Hữu Thảo</t>
  </si>
  <si>
    <t>Cao Thị Anh Thư</t>
  </si>
  <si>
    <t>Đào Đức Vương</t>
  </si>
  <si>
    <t>Phạm Trọng Nam</t>
  </si>
  <si>
    <t>t1</t>
  </si>
  <si>
    <t>t2</t>
  </si>
  <si>
    <t>t3</t>
  </si>
  <si>
    <t>Triệu Thị Sanh</t>
  </si>
  <si>
    <t>Chuyển về Thanh Xuyên từ 1/1 nhưng tính lương tháng theo Ba hàng (thang 1,2 không thể hiện trên thông báo nên không chuyển trên hệ thống tính lương, tháng 3 đã có trên thông báo nhưng chưa chuyển trên Tính lương)</t>
  </si>
  <si>
    <t>Nguồn P3 ĐV sau giảm trừ</t>
  </si>
  <si>
    <t>t4</t>
  </si>
  <si>
    <t>t5</t>
  </si>
  <si>
    <t>t6</t>
  </si>
  <si>
    <t>Nguyễn Thành Lưu</t>
  </si>
  <si>
    <t>Giảm trừ quỹ lương</t>
  </si>
  <si>
    <t>Phòng Kế hoạch - Kế toán</t>
  </si>
  <si>
    <t>Lê Quang Trung</t>
  </si>
  <si>
    <t>t10</t>
  </si>
  <si>
    <t>t11</t>
  </si>
  <si>
    <t>t12</t>
  </si>
  <si>
    <t>Nguồn P3 Quý 1</t>
  </si>
  <si>
    <t>Vũ Thị Trang</t>
  </si>
  <si>
    <t>Dương Tuấn Cường</t>
  </si>
  <si>
    <t>Nguyễn Thục Trinh</t>
  </si>
  <si>
    <t>Nguyễn Trung Đức</t>
  </si>
  <si>
    <t>Vũ Thăng Long</t>
  </si>
  <si>
    <t>Trần Minh Hoàng</t>
  </si>
  <si>
    <t>Nguyễn Văn Tuyến</t>
  </si>
  <si>
    <t>P3 quý 1</t>
  </si>
  <si>
    <t>ID Đơn vị</t>
  </si>
  <si>
    <t>Bình quân tiền lương KH tạm ứng P3 quý</t>
  </si>
  <si>
    <t>TNN-KHN</t>
  </si>
  <si>
    <t>TNN-NST</t>
  </si>
  <si>
    <t xml:space="preserve">Tổng </t>
  </si>
  <si>
    <t>TNN</t>
  </si>
  <si>
    <t>TNN-KDT</t>
  </si>
  <si>
    <t>Nguyễn Thị Thúy Hằng</t>
  </si>
  <si>
    <t>tiền lương P3 quý</t>
  </si>
  <si>
    <t>Giảm trừ tiền lương P3 quý</t>
  </si>
  <si>
    <t>P3 quý tính bổ sung</t>
  </si>
  <si>
    <t>giảm trừ đơn vị</t>
  </si>
  <si>
    <t>tỷ lệ P1</t>
  </si>
  <si>
    <t>tỷ lệ giảm trừ</t>
  </si>
  <si>
    <t>10% lương kế hoạch</t>
  </si>
  <si>
    <t>Tính giảm trừ tối đa 10% lương kế hoạch</t>
  </si>
  <si>
    <t>PHÂN BỔ TIỀN LƯƠNG BỔ SUNG QUÝ 2.2017</t>
  </si>
  <si>
    <t>Nghỉ từ tháng 1 đến tháng12</t>
  </si>
  <si>
    <t>Nghỉ 18 ngày (P1=389,4*2,5/3)</t>
  </si>
  <si>
    <t>Nghỉ 15 ngày (P1=389,4*2,5/3)</t>
  </si>
  <si>
    <t>Nghỉ thai sản từ 15/6 (P1=443,9*2,5/3)</t>
  </si>
  <si>
    <t>Nghỉ thai sản tháng 6</t>
  </si>
  <si>
    <t>tháng 6- NVKT hạ tầng</t>
  </si>
  <si>
    <t>NĐĐ ĐV</t>
  </si>
  <si>
    <t>Tổ KTTH DHA</t>
  </si>
  <si>
    <t>BSC T6.2017</t>
  </si>
  <si>
    <t>Nghỉ tháng 4 (P1=423*1,05*2/3)</t>
  </si>
  <si>
    <t>Tổ KTTH PHB</t>
  </si>
  <si>
    <t>Tổ KTTH DHY</t>
  </si>
  <si>
    <t>Tổ KTTH DTU</t>
  </si>
  <si>
    <t>t6 đi học tạm tính bsc=1</t>
  </si>
  <si>
    <t>Đi học t6-T11</t>
  </si>
  <si>
    <t>Đi học t6-t11 (KQ BSC đơn vị TB)</t>
  </si>
  <si>
    <t>Đi học t6-t11</t>
  </si>
  <si>
    <t>TIỀN LƯƠNG NGƯỜI ĐỨNG ĐẦU ĐƠN VỊ QUÝ 2/2017</t>
  </si>
  <si>
    <t>(1)</t>
  </si>
  <si>
    <t>(2)</t>
  </si>
  <si>
    <t>(3)=(1)*(2)</t>
  </si>
  <si>
    <t>(4)</t>
  </si>
  <si>
    <t>(5)=(3)-(4)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</si>
</sst>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\ _®_-;\-* #,##0.00\ _®_-;_-* &quot;-&quot;??\ _®_-;_-@_-"/>
    <numFmt numFmtId="165" formatCode="_(* #,##0.00_);_(* \(#,##0.00\);_(* \-??_);_(@_)"/>
    <numFmt numFmtId="166" formatCode="_(* #,##0_);_(* \(#,##0\);_(* \-??_);_(@_)"/>
    <numFmt numFmtId="167" formatCode="_-* #,##0.00\ _®_-;\-* #,##0.00\ _®_-;_-* \-??\ _®_-;_-@_-"/>
    <numFmt numFmtId="168" formatCode="_(* #,##0.0_);_(* \(#,##0.0\);_(* \-??_);_(@_)"/>
  </numFmts>
  <fonts count="33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b/>
      <sz val="11"/>
      <color rgb="FFFF0000"/>
      <name val="Times New Roman"/>
      <family val="1"/>
    </font>
    <font>
      <sz val="11"/>
      <color rgb="FF7030A0"/>
      <name val="Calibri"/>
      <family val="2"/>
      <charset val="1"/>
    </font>
    <font>
      <b/>
      <sz val="11"/>
      <color rgb="FF7030A0"/>
      <name val="Calibri"/>
      <family val="2"/>
      <charset val="1"/>
    </font>
    <font>
      <b/>
      <sz val="11"/>
      <color rgb="FF7030A0"/>
      <name val="Times New Roman"/>
      <family val="1"/>
    </font>
    <font>
      <sz val="11"/>
      <color rgb="FF7030A0"/>
      <name val="Times New Roman"/>
      <family val="1"/>
    </font>
    <font>
      <sz val="11"/>
      <color rgb="FF7030A0"/>
      <name val="Calibri"/>
      <family val="2"/>
    </font>
    <font>
      <sz val="13"/>
      <color rgb="FFFF0000"/>
      <name val="Times New Roman"/>
      <family val="1"/>
    </font>
    <font>
      <i/>
      <sz val="13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rgb="FFCCFFCC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933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339966"/>
      </patternFill>
    </fill>
    <fill>
      <patternFill patternType="solid">
        <fgColor rgb="FF92D050"/>
        <bgColor rgb="FF9933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165" fontId="6" fillId="0" borderId="0" applyBorder="0" applyProtection="0"/>
  </cellStyleXfs>
  <cellXfs count="638">
    <xf numFmtId="0" fontId="0" fillId="0" borderId="0" xfId="0"/>
    <xf numFmtId="165" fontId="1" fillId="4" borderId="1" xfId="1" applyFont="1" applyFill="1" applyBorder="1" applyAlignment="1" applyProtection="1"/>
    <xf numFmtId="0" fontId="8" fillId="5" borderId="1" xfId="0" applyFont="1" applyFill="1" applyBorder="1"/>
    <xf numFmtId="0" fontId="0" fillId="6" borderId="0" xfId="0" applyFont="1" applyFill="1" applyAlignment="1">
      <alignment vertical="center"/>
    </xf>
    <xf numFmtId="165" fontId="9" fillId="0" borderId="1" xfId="1" applyFont="1" applyBorder="1" applyAlignment="1" applyProtection="1">
      <alignment horizontal="center" vertical="center" wrapText="1"/>
    </xf>
    <xf numFmtId="0" fontId="10" fillId="0" borderId="0" xfId="0" applyFont="1"/>
    <xf numFmtId="0" fontId="9" fillId="0" borderId="0" xfId="0" applyFont="1"/>
    <xf numFmtId="166" fontId="9" fillId="0" borderId="0" xfId="1" applyNumberFormat="1" applyFont="1"/>
    <xf numFmtId="166" fontId="10" fillId="7" borderId="1" xfId="1" applyNumberFormat="1" applyFont="1" applyFill="1" applyBorder="1" applyAlignment="1" applyProtection="1"/>
    <xf numFmtId="0" fontId="10" fillId="0" borderId="1" xfId="0" applyFont="1" applyBorder="1" applyAlignment="1">
      <alignment horizontal="center" vertical="center"/>
    </xf>
    <xf numFmtId="165" fontId="10" fillId="0" borderId="1" xfId="1" applyFont="1" applyBorder="1" applyAlignment="1" applyProtection="1">
      <alignment horizontal="center" vertical="center" wrapText="1"/>
    </xf>
    <xf numFmtId="166" fontId="10" fillId="0" borderId="1" xfId="1" applyNumberFormat="1" applyFont="1" applyBorder="1" applyAlignment="1" applyProtection="1">
      <alignment horizontal="center" vertical="center"/>
    </xf>
    <xf numFmtId="166" fontId="10" fillId="2" borderId="1" xfId="1" applyNumberFormat="1" applyFont="1" applyFill="1" applyBorder="1" applyAlignment="1" applyProtection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1" xfId="0" applyFont="1" applyBorder="1"/>
    <xf numFmtId="165" fontId="9" fillId="0" borderId="1" xfId="1" applyFont="1" applyBorder="1" applyAlignment="1" applyProtection="1"/>
    <xf numFmtId="165" fontId="12" fillId="3" borderId="1" xfId="1" applyFont="1" applyFill="1" applyBorder="1" applyAlignment="1" applyProtection="1"/>
    <xf numFmtId="165" fontId="10" fillId="0" borderId="1" xfId="1" applyFont="1" applyBorder="1" applyAlignment="1" applyProtection="1"/>
    <xf numFmtId="165" fontId="9" fillId="0" borderId="0" xfId="1" applyFont="1"/>
    <xf numFmtId="0" fontId="0" fillId="7" borderId="0" xfId="0" applyFont="1" applyFill="1"/>
    <xf numFmtId="165" fontId="9" fillId="5" borderId="0" xfId="1" applyFont="1" applyFill="1"/>
    <xf numFmtId="165" fontId="10" fillId="0" borderId="0" xfId="1" applyFont="1"/>
    <xf numFmtId="166" fontId="10" fillId="0" borderId="1" xfId="1" applyNumberFormat="1" applyFont="1" applyBorder="1" applyAlignment="1" applyProtection="1">
      <alignment horizontal="center" vertical="center" wrapText="1"/>
    </xf>
    <xf numFmtId="0" fontId="16" fillId="8" borderId="0" xfId="0" applyFont="1" applyFill="1"/>
    <xf numFmtId="165" fontId="0" fillId="4" borderId="1" xfId="1" applyFont="1" applyFill="1" applyBorder="1" applyAlignment="1" applyProtection="1"/>
    <xf numFmtId="0" fontId="13" fillId="5" borderId="0" xfId="0" applyFont="1" applyFill="1"/>
    <xf numFmtId="0" fontId="13" fillId="5" borderId="0" xfId="0" applyFont="1" applyFill="1" applyAlignment="1">
      <alignment horizontal="center" vertical="center"/>
    </xf>
    <xf numFmtId="0" fontId="14" fillId="5" borderId="0" xfId="0" applyFont="1" applyFill="1"/>
    <xf numFmtId="0" fontId="14" fillId="5" borderId="1" xfId="0" applyFont="1" applyFill="1" applyBorder="1" applyAlignment="1">
      <alignment horizontal="center" vertical="center"/>
    </xf>
    <xf numFmtId="165" fontId="13" fillId="5" borderId="0" xfId="1" applyFont="1" applyFill="1" applyBorder="1" applyAlignment="1" applyProtection="1"/>
    <xf numFmtId="0" fontId="13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4" fillId="5" borderId="0" xfId="0" applyFont="1" applyFill="1" applyBorder="1"/>
    <xf numFmtId="0" fontId="14" fillId="5" borderId="1" xfId="0" applyFont="1" applyFill="1" applyBorder="1"/>
    <xf numFmtId="165" fontId="14" fillId="4" borderId="1" xfId="1" applyFont="1" applyFill="1" applyBorder="1" applyAlignment="1" applyProtection="1"/>
    <xf numFmtId="165" fontId="14" fillId="4" borderId="1" xfId="0" applyNumberFormat="1" applyFont="1" applyFill="1" applyBorder="1"/>
    <xf numFmtId="165" fontId="14" fillId="5" borderId="1" xfId="0" applyNumberFormat="1" applyFont="1" applyFill="1" applyBorder="1"/>
    <xf numFmtId="165" fontId="14" fillId="5" borderId="1" xfId="1" applyFont="1" applyFill="1" applyBorder="1" applyAlignment="1" applyProtection="1"/>
    <xf numFmtId="165" fontId="13" fillId="5" borderId="1" xfId="1" applyFont="1" applyFill="1" applyBorder="1" applyAlignment="1" applyProtection="1"/>
    <xf numFmtId="0" fontId="13" fillId="5" borderId="1" xfId="0" applyFont="1" applyFill="1" applyBorder="1"/>
    <xf numFmtId="0" fontId="13" fillId="4" borderId="1" xfId="0" applyFont="1" applyFill="1" applyBorder="1"/>
    <xf numFmtId="165" fontId="13" fillId="4" borderId="1" xfId="1" applyFont="1" applyFill="1" applyBorder="1" applyAlignment="1" applyProtection="1"/>
    <xf numFmtId="165" fontId="13" fillId="5" borderId="1" xfId="0" applyNumberFormat="1" applyFont="1" applyFill="1" applyBorder="1"/>
    <xf numFmtId="0" fontId="14" fillId="5" borderId="2" xfId="0" applyFont="1" applyFill="1" applyBorder="1"/>
    <xf numFmtId="0" fontId="14" fillId="5" borderId="0" xfId="0" applyFont="1" applyFill="1" applyBorder="1" applyAlignment="1">
      <alignment horizontal="center" vertical="center"/>
    </xf>
    <xf numFmtId="0" fontId="13" fillId="5" borderId="0" xfId="0" applyFont="1" applyFill="1" applyBorder="1"/>
    <xf numFmtId="0" fontId="13" fillId="4" borderId="0" xfId="0" applyFont="1" applyFill="1" applyBorder="1"/>
    <xf numFmtId="165" fontId="13" fillId="5" borderId="0" xfId="0" applyNumberFormat="1" applyFont="1" applyFill="1" applyBorder="1"/>
    <xf numFmtId="0" fontId="13" fillId="5" borderId="3" xfId="0" applyFont="1" applyFill="1" applyBorder="1"/>
    <xf numFmtId="0" fontId="13" fillId="5" borderId="0" xfId="0" applyFont="1" applyFill="1" applyBorder="1" applyAlignment="1">
      <alignment horizontal="center" vertical="center"/>
    </xf>
    <xf numFmtId="0" fontId="14" fillId="4" borderId="0" xfId="0" applyFont="1" applyFill="1" applyBorder="1"/>
    <xf numFmtId="0" fontId="13" fillId="5" borderId="4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165" fontId="13" fillId="5" borderId="5" xfId="0" applyNumberFormat="1" applyFont="1" applyFill="1" applyBorder="1" applyAlignment="1">
      <alignment vertical="center"/>
    </xf>
    <xf numFmtId="0" fontId="14" fillId="4" borderId="0" xfId="0" applyFont="1" applyFill="1"/>
    <xf numFmtId="1" fontId="14" fillId="5" borderId="1" xfId="0" applyNumberFormat="1" applyFont="1" applyFill="1" applyBorder="1" applyAlignment="1">
      <alignment horizontal="center" vertical="center"/>
    </xf>
    <xf numFmtId="0" fontId="16" fillId="5" borderId="4" xfId="0" applyFont="1" applyFill="1" applyBorder="1"/>
    <xf numFmtId="165" fontId="14" fillId="5" borderId="1" xfId="1" applyFont="1" applyFill="1" applyBorder="1"/>
    <xf numFmtId="0" fontId="14" fillId="5" borderId="4" xfId="0" applyFont="1" applyFill="1" applyBorder="1"/>
    <xf numFmtId="2" fontId="13" fillId="5" borderId="5" xfId="0" applyNumberFormat="1" applyFont="1" applyFill="1" applyBorder="1" applyAlignment="1">
      <alignment vertical="center"/>
    </xf>
    <xf numFmtId="2" fontId="13" fillId="5" borderId="1" xfId="0" applyNumberFormat="1" applyFont="1" applyFill="1" applyBorder="1" applyAlignment="1">
      <alignment horizontal="center" vertical="center"/>
    </xf>
    <xf numFmtId="165" fontId="13" fillId="5" borderId="5" xfId="0" applyNumberFormat="1" applyFont="1" applyFill="1" applyBorder="1" applyAlignment="1"/>
    <xf numFmtId="2" fontId="13" fillId="5" borderId="3" xfId="0" applyNumberFormat="1" applyFont="1" applyFill="1" applyBorder="1" applyAlignment="1">
      <alignment vertical="center"/>
    </xf>
    <xf numFmtId="2" fontId="17" fillId="5" borderId="3" xfId="0" applyNumberFormat="1" applyFont="1" applyFill="1" applyBorder="1" applyAlignment="1">
      <alignment vertical="center"/>
    </xf>
    <xf numFmtId="1" fontId="16" fillId="5" borderId="1" xfId="0" applyNumberFormat="1" applyFont="1" applyFill="1" applyBorder="1" applyAlignment="1">
      <alignment horizontal="center" vertical="center"/>
    </xf>
    <xf numFmtId="0" fontId="16" fillId="5" borderId="1" xfId="0" applyFont="1" applyFill="1" applyBorder="1"/>
    <xf numFmtId="0" fontId="16" fillId="5" borderId="0" xfId="0" applyFont="1" applyFill="1"/>
    <xf numFmtId="0" fontId="15" fillId="5" borderId="0" xfId="0" applyFont="1" applyFill="1"/>
    <xf numFmtId="2" fontId="13" fillId="5" borderId="6" xfId="0" applyNumberFormat="1" applyFont="1" applyFill="1" applyBorder="1" applyAlignment="1">
      <alignment vertical="center"/>
    </xf>
    <xf numFmtId="165" fontId="16" fillId="5" borderId="1" xfId="0" applyNumberFormat="1" applyFont="1" applyFill="1" applyBorder="1"/>
    <xf numFmtId="0" fontId="14" fillId="5" borderId="0" xfId="0" applyFont="1" applyFill="1" applyAlignment="1">
      <alignment horizontal="center"/>
    </xf>
    <xf numFmtId="0" fontId="4" fillId="5" borderId="0" xfId="0" applyFont="1" applyFill="1"/>
    <xf numFmtId="0" fontId="2" fillId="5" borderId="0" xfId="0" applyFont="1" applyFill="1" applyAlignment="1">
      <alignment horizontal="center" vertical="center"/>
    </xf>
    <xf numFmtId="0" fontId="0" fillId="5" borderId="0" xfId="0" applyFill="1"/>
    <xf numFmtId="165" fontId="6" fillId="5" borderId="0" xfId="1" applyFill="1"/>
    <xf numFmtId="0" fontId="0" fillId="5" borderId="1" xfId="0" applyFill="1" applyBorder="1" applyAlignment="1">
      <alignment horizontal="center" vertical="center"/>
    </xf>
    <xf numFmtId="0" fontId="2" fillId="5" borderId="0" xfId="0" applyFont="1" applyFill="1"/>
    <xf numFmtId="165" fontId="2" fillId="4" borderId="0" xfId="1" applyFont="1" applyFill="1" applyBorder="1" applyAlignment="1" applyProtection="1"/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65" fontId="2" fillId="4" borderId="1" xfId="1" applyFont="1" applyFill="1" applyBorder="1" applyAlignment="1" applyProtection="1">
      <alignment horizontal="center"/>
    </xf>
    <xf numFmtId="165" fontId="7" fillId="5" borderId="1" xfId="1" applyFont="1" applyFill="1" applyBorder="1"/>
    <xf numFmtId="0" fontId="2" fillId="5" borderId="1" xfId="0" applyFont="1" applyFill="1" applyBorder="1" applyAlignment="1">
      <alignment horizontal="center"/>
    </xf>
    <xf numFmtId="0" fontId="0" fillId="5" borderId="0" xfId="0" applyFill="1" applyBorder="1"/>
    <xf numFmtId="0" fontId="0" fillId="5" borderId="1" xfId="0" applyFill="1" applyBorder="1"/>
    <xf numFmtId="0" fontId="0" fillId="5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165" fontId="6" fillId="5" borderId="1" xfId="1" applyFill="1" applyBorder="1"/>
    <xf numFmtId="165" fontId="0" fillId="5" borderId="1" xfId="0" applyNumberFormat="1" applyFill="1" applyBorder="1"/>
    <xf numFmtId="0" fontId="3" fillId="5" borderId="1" xfId="0" applyFont="1" applyFill="1" applyBorder="1"/>
    <xf numFmtId="0" fontId="1" fillId="4" borderId="1" xfId="0" applyFont="1" applyFill="1" applyBorder="1"/>
    <xf numFmtId="0" fontId="0" fillId="4" borderId="4" xfId="0" applyFont="1" applyFill="1" applyBorder="1"/>
    <xf numFmtId="0" fontId="0" fillId="4" borderId="4" xfId="0" applyFill="1" applyBorder="1"/>
    <xf numFmtId="0" fontId="2" fillId="4" borderId="1" xfId="0" applyFont="1" applyFill="1" applyBorder="1"/>
    <xf numFmtId="165" fontId="2" fillId="4" borderId="1" xfId="1" applyFont="1" applyFill="1" applyBorder="1" applyAlignment="1" applyProtection="1"/>
    <xf numFmtId="165" fontId="7" fillId="5" borderId="1" xfId="1" applyFont="1" applyFill="1" applyBorder="1" applyProtection="1"/>
    <xf numFmtId="165" fontId="2" fillId="5" borderId="1" xfId="0" applyNumberFormat="1" applyFont="1" applyFill="1" applyBorder="1"/>
    <xf numFmtId="0" fontId="0" fillId="5" borderId="2" xfId="0" applyFill="1" applyBorder="1"/>
    <xf numFmtId="0" fontId="0" fillId="5" borderId="0" xfId="0" applyFill="1" applyBorder="1" applyAlignment="1">
      <alignment horizontal="center" vertical="center"/>
    </xf>
    <xf numFmtId="0" fontId="0" fillId="4" borderId="0" xfId="0" applyFill="1" applyBorder="1"/>
    <xf numFmtId="0" fontId="2" fillId="4" borderId="0" xfId="0" applyFont="1" applyFill="1" applyBorder="1"/>
    <xf numFmtId="165" fontId="6" fillId="5" borderId="0" xfId="1" applyFill="1" applyBorder="1"/>
    <xf numFmtId="0" fontId="2" fillId="5" borderId="0" xfId="0" applyFont="1" applyFill="1" applyBorder="1"/>
    <xf numFmtId="165" fontId="2" fillId="5" borderId="0" xfId="0" applyNumberFormat="1" applyFont="1" applyFill="1" applyBorder="1"/>
    <xf numFmtId="0" fontId="2" fillId="5" borderId="3" xfId="0" applyFont="1" applyFill="1" applyBorder="1"/>
    <xf numFmtId="0" fontId="2" fillId="5" borderId="0" xfId="0" applyFont="1" applyFill="1" applyBorder="1" applyAlignment="1">
      <alignment horizontal="center" vertical="center"/>
    </xf>
    <xf numFmtId="165" fontId="0" fillId="4" borderId="0" xfId="1" applyFont="1" applyFill="1" applyBorder="1" applyAlignment="1" applyProtection="1"/>
    <xf numFmtId="0" fontId="2" fillId="5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4" borderId="1" xfId="1" applyFont="1" applyFill="1" applyBorder="1" applyAlignment="1" applyProtection="1">
      <alignment horizontal="center" vertical="center"/>
    </xf>
    <xf numFmtId="165" fontId="7" fillId="5" borderId="1" xfId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5" borderId="5" xfId="0" applyFont="1" applyFill="1" applyBorder="1" applyAlignment="1">
      <alignment vertical="center"/>
    </xf>
    <xf numFmtId="0" fontId="0" fillId="4" borderId="1" xfId="0" applyFill="1" applyBorder="1"/>
    <xf numFmtId="165" fontId="2" fillId="5" borderId="5" xfId="0" applyNumberFormat="1" applyFont="1" applyFill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165" fontId="0" fillId="5" borderId="1" xfId="1" applyFont="1" applyFill="1" applyBorder="1" applyAlignment="1" applyProtection="1"/>
    <xf numFmtId="165" fontId="0" fillId="5" borderId="5" xfId="0" applyNumberFormat="1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1" fontId="1" fillId="5" borderId="1" xfId="0" applyNumberFormat="1" applyFont="1" applyFill="1" applyBorder="1" applyAlignment="1">
      <alignment horizontal="center" vertical="center"/>
    </xf>
    <xf numFmtId="0" fontId="1" fillId="5" borderId="0" xfId="0" applyFont="1" applyFill="1"/>
    <xf numFmtId="0" fontId="3" fillId="5" borderId="0" xfId="0" applyFont="1" applyFill="1"/>
    <xf numFmtId="2" fontId="2" fillId="5" borderId="1" xfId="0" applyNumberFormat="1" applyFont="1" applyFill="1" applyBorder="1" applyAlignment="1">
      <alignment horizontal="center" vertical="center"/>
    </xf>
    <xf numFmtId="165" fontId="2" fillId="5" borderId="1" xfId="1" applyFont="1" applyFill="1" applyBorder="1" applyAlignment="1" applyProtection="1"/>
    <xf numFmtId="165" fontId="2" fillId="5" borderId="5" xfId="0" applyNumberFormat="1" applyFont="1" applyFill="1" applyBorder="1" applyAlignment="1"/>
    <xf numFmtId="165" fontId="1" fillId="5" borderId="1" xfId="0" applyNumberFormat="1" applyFont="1" applyFill="1" applyBorder="1"/>
    <xf numFmtId="0" fontId="0" fillId="5" borderId="0" xfId="0" applyFill="1" applyAlignment="1">
      <alignment horizontal="center"/>
    </xf>
    <xf numFmtId="165" fontId="2" fillId="5" borderId="7" xfId="0" applyNumberFormat="1" applyFont="1" applyFill="1" applyBorder="1"/>
    <xf numFmtId="0" fontId="1" fillId="5" borderId="1" xfId="0" applyFont="1" applyFill="1" applyBorder="1"/>
    <xf numFmtId="0" fontId="2" fillId="5" borderId="6" xfId="0" applyFont="1" applyFill="1" applyBorder="1" applyAlignment="1">
      <alignment horizontal="center"/>
    </xf>
    <xf numFmtId="165" fontId="2" fillId="5" borderId="1" xfId="1" applyFont="1" applyFill="1" applyBorder="1" applyAlignment="1" applyProtection="1">
      <alignment horizontal="center"/>
    </xf>
    <xf numFmtId="0" fontId="5" fillId="5" borderId="1" xfId="0" applyFont="1" applyFill="1" applyBorder="1"/>
    <xf numFmtId="0" fontId="0" fillId="5" borderId="0" xfId="0" applyFont="1" applyFill="1"/>
    <xf numFmtId="2" fontId="0" fillId="5" borderId="1" xfId="0" applyNumberFormat="1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left"/>
    </xf>
    <xf numFmtId="165" fontId="0" fillId="5" borderId="1" xfId="1" applyFont="1" applyFill="1" applyBorder="1" applyAlignment="1" applyProtection="1">
      <alignment horizontal="center"/>
    </xf>
    <xf numFmtId="165" fontId="0" fillId="4" borderId="1" xfId="1" applyFont="1" applyFill="1" applyBorder="1" applyAlignment="1" applyProtection="1">
      <alignment horizontal="center"/>
    </xf>
    <xf numFmtId="167" fontId="0" fillId="5" borderId="1" xfId="0" applyNumberFormat="1" applyFont="1" applyFill="1" applyBorder="1" applyAlignment="1">
      <alignment horizontal="right"/>
    </xf>
    <xf numFmtId="0" fontId="0" fillId="5" borderId="0" xfId="0" applyFont="1" applyFill="1" applyBorder="1"/>
    <xf numFmtId="0" fontId="0" fillId="5" borderId="1" xfId="0" applyFont="1" applyFill="1" applyBorder="1"/>
    <xf numFmtId="0" fontId="0" fillId="5" borderId="5" xfId="0" applyFont="1" applyFill="1" applyBorder="1" applyAlignment="1">
      <alignment horizontal="center" vertical="center"/>
    </xf>
    <xf numFmtId="165" fontId="2" fillId="4" borderId="1" xfId="0" applyNumberFormat="1" applyFont="1" applyFill="1" applyBorder="1"/>
    <xf numFmtId="167" fontId="7" fillId="5" borderId="1" xfId="0" applyNumberFormat="1" applyFont="1" applyFill="1" applyBorder="1" applyAlignment="1">
      <alignment horizontal="right"/>
    </xf>
    <xf numFmtId="0" fontId="0" fillId="5" borderId="8" xfId="0" applyFill="1" applyBorder="1" applyAlignment="1">
      <alignment horizontal="center" vertical="center"/>
    </xf>
    <xf numFmtId="165" fontId="2" fillId="5" borderId="0" xfId="1" applyFont="1" applyFill="1" applyBorder="1" applyAlignment="1" applyProtection="1"/>
    <xf numFmtId="165" fontId="0" fillId="5" borderId="0" xfId="1" applyFont="1" applyFill="1" applyBorder="1" applyAlignment="1" applyProtection="1"/>
    <xf numFmtId="165" fontId="2" fillId="5" borderId="1" xfId="1" applyFont="1" applyFill="1" applyBorder="1" applyAlignment="1" applyProtection="1">
      <alignment horizontal="center" vertical="center"/>
    </xf>
    <xf numFmtId="165" fontId="7" fillId="5" borderId="1" xfId="1" applyFont="1" applyFill="1" applyBorder="1" applyAlignment="1">
      <alignment horizontal="center"/>
    </xf>
    <xf numFmtId="0" fontId="2" fillId="5" borderId="1" xfId="0" applyFont="1" applyFill="1" applyBorder="1"/>
    <xf numFmtId="165" fontId="6" fillId="5" borderId="1" xfId="1" applyFill="1" applyBorder="1" applyProtection="1"/>
    <xf numFmtId="165" fontId="1" fillId="5" borderId="5" xfId="0" applyNumberFormat="1" applyFont="1" applyFill="1" applyBorder="1" applyAlignment="1">
      <alignment vertical="center"/>
    </xf>
    <xf numFmtId="1" fontId="5" fillId="5" borderId="1" xfId="0" applyNumberFormat="1" applyFont="1" applyFill="1" applyBorder="1" applyAlignment="1">
      <alignment horizontal="center" vertical="center"/>
    </xf>
    <xf numFmtId="165" fontId="5" fillId="5" borderId="1" xfId="1" applyFont="1" applyFill="1" applyBorder="1" applyAlignment="1" applyProtection="1"/>
    <xf numFmtId="165" fontId="5" fillId="4" borderId="1" xfId="1" applyFont="1" applyFill="1" applyBorder="1" applyAlignment="1" applyProtection="1"/>
    <xf numFmtId="165" fontId="5" fillId="5" borderId="5" xfId="0" applyNumberFormat="1" applyFont="1" applyFill="1" applyBorder="1" applyAlignment="1">
      <alignment vertical="center"/>
    </xf>
    <xf numFmtId="0" fontId="5" fillId="5" borderId="0" xfId="0" applyFont="1" applyFill="1"/>
    <xf numFmtId="0" fontId="1" fillId="4" borderId="0" xfId="0" applyFont="1" applyFill="1"/>
    <xf numFmtId="2" fontId="7" fillId="5" borderId="1" xfId="0" applyNumberFormat="1" applyFont="1" applyFill="1" applyBorder="1" applyAlignment="1">
      <alignment horizontal="center" vertical="center"/>
    </xf>
    <xf numFmtId="0" fontId="7" fillId="5" borderId="4" xfId="0" applyFont="1" applyFill="1" applyBorder="1"/>
    <xf numFmtId="0" fontId="7" fillId="5" borderId="1" xfId="0" applyFont="1" applyFill="1" applyBorder="1"/>
    <xf numFmtId="165" fontId="7" fillId="5" borderId="5" xfId="0" applyNumberFormat="1" applyFont="1" applyFill="1" applyBorder="1" applyAlignment="1"/>
    <xf numFmtId="0" fontId="7" fillId="5" borderId="0" xfId="0" applyFont="1" applyFill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165" fontId="2" fillId="4" borderId="7" xfId="1" applyFont="1" applyFill="1" applyBorder="1" applyAlignment="1" applyProtection="1"/>
    <xf numFmtId="0" fontId="2" fillId="4" borderId="6" xfId="0" applyFont="1" applyFill="1" applyBorder="1" applyAlignment="1">
      <alignment horizontal="center"/>
    </xf>
    <xf numFmtId="165" fontId="7" fillId="5" borderId="1" xfId="1" applyFont="1" applyFill="1" applyBorder="1" applyAlignment="1" applyProtection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65" fontId="0" fillId="4" borderId="1" xfId="0" applyNumberFormat="1" applyFont="1" applyFill="1" applyBorder="1"/>
    <xf numFmtId="0" fontId="0" fillId="4" borderId="1" xfId="0" applyFill="1" applyBorder="1" applyAlignment="1">
      <alignment horizontal="center" vertical="center"/>
    </xf>
    <xf numFmtId="0" fontId="2" fillId="4" borderId="3" xfId="0" applyFont="1" applyFill="1" applyBorder="1"/>
    <xf numFmtId="0" fontId="0" fillId="4" borderId="0" xfId="0" applyFill="1" applyBorder="1" applyAlignment="1">
      <alignment horizontal="center" vertical="center"/>
    </xf>
    <xf numFmtId="165" fontId="6" fillId="5" borderId="0" xfId="1" applyFill="1" applyBorder="1" applyProtection="1"/>
    <xf numFmtId="0" fontId="0" fillId="4" borderId="0" xfId="0" applyFill="1" applyAlignment="1">
      <alignment horizontal="center" vertical="center"/>
    </xf>
    <xf numFmtId="0" fontId="2" fillId="4" borderId="5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2" fillId="4" borderId="5" xfId="1" applyFont="1" applyFill="1" applyBorder="1" applyAlignment="1" applyProtection="1">
      <alignment vertical="center"/>
    </xf>
    <xf numFmtId="0" fontId="2" fillId="4" borderId="3" xfId="0" applyFont="1" applyFill="1" applyBorder="1" applyAlignment="1">
      <alignment vertical="center" wrapText="1"/>
    </xf>
    <xf numFmtId="1" fontId="0" fillId="4" borderId="1" xfId="0" applyNumberFormat="1" applyFill="1" applyBorder="1" applyAlignment="1">
      <alignment horizontal="center" vertical="center"/>
    </xf>
    <xf numFmtId="165" fontId="0" fillId="4" borderId="5" xfId="1" applyFont="1" applyFill="1" applyBorder="1" applyAlignment="1" applyProtection="1">
      <alignment vertical="center"/>
    </xf>
    <xf numFmtId="1" fontId="1" fillId="4" borderId="1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vertical="center" wrapText="1"/>
    </xf>
    <xf numFmtId="0" fontId="3" fillId="4" borderId="0" xfId="0" applyFont="1" applyFill="1"/>
    <xf numFmtId="2" fontId="2" fillId="4" borderId="1" xfId="0" applyNumberFormat="1" applyFont="1" applyFill="1" applyBorder="1" applyAlignment="1">
      <alignment horizontal="center" vertical="center" wrapText="1"/>
    </xf>
    <xf numFmtId="165" fontId="2" fillId="4" borderId="5" xfId="1" applyFont="1" applyFill="1" applyBorder="1" applyAlignment="1" applyProtection="1"/>
    <xf numFmtId="164" fontId="0" fillId="5" borderId="0" xfId="0" applyNumberFormat="1" applyFill="1"/>
    <xf numFmtId="165" fontId="0" fillId="4" borderId="5" xfId="1" applyFont="1" applyFill="1" applyBorder="1" applyAlignment="1" applyProtection="1"/>
    <xf numFmtId="167" fontId="0" fillId="4" borderId="1" xfId="0" applyNumberFormat="1" applyFill="1" applyBorder="1"/>
    <xf numFmtId="0" fontId="2" fillId="4" borderId="6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165" fontId="3" fillId="4" borderId="1" xfId="1" applyFont="1" applyFill="1" applyBorder="1" applyAlignment="1" applyProtection="1"/>
    <xf numFmtId="165" fontId="3" fillId="5" borderId="0" xfId="1" applyFont="1" applyFill="1"/>
    <xf numFmtId="0" fontId="0" fillId="5" borderId="1" xfId="0" applyFill="1" applyBorder="1" applyAlignment="1">
      <alignment horizontal="center"/>
    </xf>
    <xf numFmtId="165" fontId="2" fillId="4" borderId="1" xfId="1" applyFont="1" applyFill="1" applyBorder="1" applyAlignment="1" applyProtection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166" fontId="2" fillId="5" borderId="1" xfId="0" applyNumberFormat="1" applyFont="1" applyFill="1" applyBorder="1"/>
    <xf numFmtId="165" fontId="0" fillId="5" borderId="0" xfId="0" applyNumberFormat="1" applyFill="1"/>
    <xf numFmtId="165" fontId="0" fillId="5" borderId="1" xfId="0" applyNumberFormat="1" applyFont="1" applyFill="1" applyBorder="1" applyAlignment="1">
      <alignment vertical="center"/>
    </xf>
    <xf numFmtId="0" fontId="2" fillId="5" borderId="3" xfId="0" applyFont="1" applyFill="1" applyBorder="1" applyAlignment="1">
      <alignment vertical="center" wrapText="1"/>
    </xf>
    <xf numFmtId="2" fontId="2" fillId="5" borderId="5" xfId="0" applyNumberFormat="1" applyFont="1" applyFill="1" applyBorder="1" applyAlignment="1">
      <alignment vertical="center"/>
    </xf>
    <xf numFmtId="0" fontId="0" fillId="5" borderId="4" xfId="0" applyFont="1" applyFill="1" applyBorder="1"/>
    <xf numFmtId="2" fontId="4" fillId="5" borderId="3" xfId="0" applyNumberFormat="1" applyFont="1" applyFill="1" applyBorder="1" applyAlignment="1">
      <alignment vertical="center"/>
    </xf>
    <xf numFmtId="2" fontId="5" fillId="5" borderId="6" xfId="0" applyNumberFormat="1" applyFont="1" applyFill="1" applyBorder="1" applyAlignment="1">
      <alignment vertical="center"/>
    </xf>
    <xf numFmtId="166" fontId="0" fillId="5" borderId="1" xfId="0" applyNumberFormat="1" applyFont="1" applyFill="1" applyBorder="1"/>
    <xf numFmtId="0" fontId="1" fillId="5" borderId="1" xfId="0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vertical="center"/>
    </xf>
    <xf numFmtId="0" fontId="2" fillId="5" borderId="5" xfId="0" applyFont="1" applyFill="1" applyBorder="1" applyAlignment="1">
      <alignment vertical="center" wrapText="1"/>
    </xf>
    <xf numFmtId="165" fontId="0" fillId="5" borderId="0" xfId="0" applyNumberFormat="1" applyFill="1" applyAlignment="1">
      <alignment horizontal="left" vertical="top"/>
    </xf>
    <xf numFmtId="0" fontId="5" fillId="5" borderId="3" xfId="0" applyFont="1" applyFill="1" applyBorder="1" applyAlignment="1">
      <alignment vertical="center" wrapText="1"/>
    </xf>
    <xf numFmtId="2" fontId="2" fillId="5" borderId="1" xfId="0" applyNumberFormat="1" applyFont="1" applyFill="1" applyBorder="1" applyAlignment="1">
      <alignment horizontal="center" vertical="center" wrapText="1"/>
    </xf>
    <xf numFmtId="165" fontId="0" fillId="5" borderId="5" xfId="0" applyNumberFormat="1" applyFont="1" applyFill="1" applyBorder="1" applyAlignment="1"/>
    <xf numFmtId="165" fontId="2" fillId="5" borderId="1" xfId="0" applyNumberFormat="1" applyFont="1" applyFill="1" applyBorder="1" applyAlignment="1"/>
    <xf numFmtId="165" fontId="1" fillId="4" borderId="5" xfId="1" applyFont="1" applyFill="1" applyBorder="1" applyAlignment="1" applyProtection="1">
      <alignment vertical="center"/>
    </xf>
    <xf numFmtId="164" fontId="1" fillId="5" borderId="0" xfId="0" applyNumberFormat="1" applyFont="1" applyFill="1"/>
    <xf numFmtId="0" fontId="1" fillId="5" borderId="0" xfId="0" applyFont="1" applyFill="1" applyAlignment="1">
      <alignment horizontal="center" vertical="center"/>
    </xf>
    <xf numFmtId="165" fontId="3" fillId="5" borderId="0" xfId="1" applyFont="1" applyFill="1" applyBorder="1" applyAlignment="1" applyProtection="1"/>
    <xf numFmtId="165" fontId="3" fillId="5" borderId="1" xfId="1" applyFont="1" applyFill="1" applyBorder="1" applyAlignment="1" applyProtection="1"/>
    <xf numFmtId="165" fontId="1" fillId="5" borderId="1" xfId="0" applyNumberFormat="1" applyFont="1" applyFill="1" applyBorder="1" applyAlignment="1">
      <alignment vertical="center"/>
    </xf>
    <xf numFmtId="165" fontId="0" fillId="4" borderId="1" xfId="1" applyFont="1" applyFill="1" applyBorder="1" applyAlignment="1" applyProtection="1">
      <alignment horizontal="right"/>
    </xf>
    <xf numFmtId="165" fontId="0" fillId="4" borderId="0" xfId="1" applyFont="1" applyFill="1" applyBorder="1" applyAlignment="1" applyProtection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164" fontId="0" fillId="4" borderId="0" xfId="0" applyNumberFormat="1" applyFill="1"/>
    <xf numFmtId="2" fontId="0" fillId="4" borderId="0" xfId="0" applyNumberFormat="1" applyFill="1"/>
    <xf numFmtId="0" fontId="1" fillId="4" borderId="4" xfId="0" applyFont="1" applyFill="1" applyBorder="1"/>
    <xf numFmtId="0" fontId="4" fillId="4" borderId="3" xfId="0" applyFont="1" applyFill="1" applyBorder="1" applyAlignment="1">
      <alignment vertical="center" wrapText="1"/>
    </xf>
    <xf numFmtId="1" fontId="3" fillId="4" borderId="1" xfId="0" applyNumberFormat="1" applyFont="1" applyFill="1" applyBorder="1" applyAlignment="1">
      <alignment horizontal="center" vertical="center"/>
    </xf>
    <xf numFmtId="0" fontId="3" fillId="4" borderId="4" xfId="0" applyFont="1" applyFill="1" applyBorder="1"/>
    <xf numFmtId="164" fontId="3" fillId="5" borderId="0" xfId="0" applyNumberFormat="1" applyFont="1" applyFill="1"/>
    <xf numFmtId="164" fontId="3" fillId="4" borderId="0" xfId="0" applyNumberFormat="1" applyFont="1" applyFill="1"/>
    <xf numFmtId="0" fontId="5" fillId="4" borderId="5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165" fontId="5" fillId="4" borderId="5" xfId="1" applyFont="1" applyFill="1" applyBorder="1" applyAlignment="1" applyProtection="1">
      <alignment vertical="center"/>
    </xf>
    <xf numFmtId="0" fontId="5" fillId="4" borderId="1" xfId="0" applyFont="1" applyFill="1" applyBorder="1"/>
    <xf numFmtId="165" fontId="1" fillId="4" borderId="1" xfId="1" applyFont="1" applyFill="1" applyBorder="1" applyAlignment="1" applyProtection="1">
      <alignment vertical="center"/>
    </xf>
    <xf numFmtId="0" fontId="0" fillId="5" borderId="0" xfId="0" applyFont="1" applyFill="1" applyAlignment="1">
      <alignment horizontal="center" vertical="center"/>
    </xf>
    <xf numFmtId="165" fontId="1" fillId="5" borderId="1" xfId="1" applyFont="1" applyFill="1" applyBorder="1" applyAlignment="1" applyProtection="1">
      <alignment horizontal="center" vertical="center"/>
    </xf>
    <xf numFmtId="168" fontId="1" fillId="5" borderId="0" xfId="1" applyNumberFormat="1" applyFont="1" applyFill="1" applyBorder="1" applyAlignment="1" applyProtection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5" borderId="6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wrapText="1"/>
    </xf>
    <xf numFmtId="43" fontId="0" fillId="5" borderId="0" xfId="0" applyNumberFormat="1" applyFill="1"/>
    <xf numFmtId="164" fontId="1" fillId="4" borderId="0" xfId="0" applyNumberFormat="1" applyFont="1" applyFill="1"/>
    <xf numFmtId="165" fontId="6" fillId="0" borderId="1" xfId="1" applyBorder="1"/>
    <xf numFmtId="165" fontId="1" fillId="0" borderId="1" xfId="1" applyFont="1" applyBorder="1"/>
    <xf numFmtId="0" fontId="9" fillId="5" borderId="0" xfId="0" applyFont="1" applyFill="1"/>
    <xf numFmtId="165" fontId="6" fillId="0" borderId="0" xfId="1"/>
    <xf numFmtId="0" fontId="10" fillId="5" borderId="0" xfId="0" applyFont="1" applyFill="1"/>
    <xf numFmtId="165" fontId="10" fillId="5" borderId="1" xfId="1" applyFont="1" applyFill="1" applyBorder="1" applyAlignment="1" applyProtection="1">
      <alignment horizontal="center" vertical="center"/>
    </xf>
    <xf numFmtId="165" fontId="9" fillId="5" borderId="1" xfId="1" applyFont="1" applyFill="1" applyBorder="1" applyAlignment="1" applyProtection="1">
      <alignment horizontal="center" vertical="center" wrapText="1"/>
    </xf>
    <xf numFmtId="165" fontId="9" fillId="5" borderId="1" xfId="1" applyFont="1" applyFill="1" applyBorder="1" applyAlignment="1" applyProtection="1"/>
    <xf numFmtId="166" fontId="9" fillId="5" borderId="0" xfId="1" applyNumberFormat="1" applyFont="1" applyFill="1"/>
    <xf numFmtId="165" fontId="9" fillId="0" borderId="0" xfId="1" quotePrefix="1" applyFont="1"/>
    <xf numFmtId="0" fontId="9" fillId="0" borderId="0" xfId="0" quotePrefix="1" applyFont="1"/>
    <xf numFmtId="2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5" fontId="7" fillId="0" borderId="1" xfId="1" applyFont="1" applyBorder="1"/>
    <xf numFmtId="43" fontId="3" fillId="5" borderId="0" xfId="0" applyNumberFormat="1" applyFont="1" applyFill="1"/>
    <xf numFmtId="165" fontId="3" fillId="0" borderId="0" xfId="1" applyFont="1"/>
    <xf numFmtId="0" fontId="1" fillId="4" borderId="0" xfId="0" applyFont="1" applyFill="1" applyAlignment="1">
      <alignment horizontal="center" vertical="center"/>
    </xf>
    <xf numFmtId="166" fontId="13" fillId="5" borderId="1" xfId="0" applyNumberFormat="1" applyFont="1" applyFill="1" applyBorder="1"/>
    <xf numFmtId="166" fontId="1" fillId="4" borderId="1" xfId="1" applyNumberFormat="1" applyFont="1" applyFill="1" applyBorder="1" applyAlignment="1" applyProtection="1"/>
    <xf numFmtId="165" fontId="1" fillId="5" borderId="0" xfId="1" applyFont="1" applyFill="1"/>
    <xf numFmtId="43" fontId="1" fillId="5" borderId="0" xfId="0" applyNumberFormat="1" applyFont="1" applyFill="1"/>
    <xf numFmtId="165" fontId="1" fillId="0" borderId="0" xfId="1" applyFont="1"/>
    <xf numFmtId="165" fontId="5" fillId="4" borderId="1" xfId="1" applyFont="1" applyFill="1" applyBorder="1" applyAlignment="1" applyProtection="1">
      <alignment horizontal="center"/>
    </xf>
    <xf numFmtId="165" fontId="1" fillId="4" borderId="1" xfId="1" applyFont="1" applyFill="1" applyBorder="1" applyAlignment="1" applyProtection="1">
      <alignment horizontal="center"/>
    </xf>
    <xf numFmtId="165" fontId="5" fillId="4" borderId="0" xfId="1" applyFont="1" applyFill="1" applyBorder="1" applyAlignment="1" applyProtection="1"/>
    <xf numFmtId="165" fontId="5" fillId="4" borderId="1" xfId="1" applyFont="1" applyFill="1" applyBorder="1" applyAlignment="1" applyProtection="1">
      <alignment horizontal="center" vertical="center"/>
    </xf>
    <xf numFmtId="165" fontId="1" fillId="5" borderId="0" xfId="1" applyFont="1" applyFill="1" applyBorder="1" applyProtection="1"/>
    <xf numFmtId="2" fontId="5" fillId="5" borderId="3" xfId="0" applyNumberFormat="1" applyFont="1" applyFill="1" applyBorder="1" applyAlignment="1">
      <alignment vertical="center"/>
    </xf>
    <xf numFmtId="0" fontId="5" fillId="5" borderId="6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165" fontId="7" fillId="5" borderId="1" xfId="1" applyFont="1" applyFill="1" applyBorder="1" applyAlignment="1" applyProtection="1">
      <alignment horizontal="center"/>
    </xf>
    <xf numFmtId="165" fontId="1" fillId="5" borderId="1" xfId="1" applyFont="1" applyFill="1" applyBorder="1" applyProtection="1"/>
    <xf numFmtId="1" fontId="3" fillId="5" borderId="1" xfId="0" applyNumberFormat="1" applyFont="1" applyFill="1" applyBorder="1" applyAlignment="1">
      <alignment horizontal="center" vertical="center"/>
    </xf>
    <xf numFmtId="165" fontId="3" fillId="5" borderId="1" xfId="1" applyFont="1" applyFill="1" applyBorder="1" applyProtection="1"/>
    <xf numFmtId="165" fontId="3" fillId="5" borderId="1" xfId="0" applyNumberFormat="1" applyFont="1" applyFill="1" applyBorder="1"/>
    <xf numFmtId="0" fontId="2" fillId="5" borderId="4" xfId="0" applyFont="1" applyFill="1" applyBorder="1" applyAlignment="1">
      <alignment horizontal="center" vertical="center" wrapText="1"/>
    </xf>
    <xf numFmtId="1" fontId="0" fillId="5" borderId="4" xfId="0" applyNumberFormat="1" applyFill="1" applyBorder="1" applyAlignment="1">
      <alignment horizontal="center" vertical="center"/>
    </xf>
    <xf numFmtId="0" fontId="3" fillId="5" borderId="0" xfId="0" applyFont="1" applyFill="1" applyBorder="1"/>
    <xf numFmtId="3" fontId="0" fillId="5" borderId="0" xfId="0" applyNumberFormat="1" applyFill="1"/>
    <xf numFmtId="3" fontId="2" fillId="4" borderId="1" xfId="0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3" fontId="0" fillId="4" borderId="1" xfId="0" applyNumberFormat="1" applyFont="1" applyFill="1" applyBorder="1"/>
    <xf numFmtId="3" fontId="0" fillId="5" borderId="1" xfId="1" applyNumberFormat="1" applyFont="1" applyFill="1" applyBorder="1" applyAlignment="1" applyProtection="1"/>
    <xf numFmtId="3" fontId="0" fillId="4" borderId="1" xfId="1" applyNumberFormat="1" applyFont="1" applyFill="1" applyBorder="1" applyAlignment="1" applyProtection="1"/>
    <xf numFmtId="3" fontId="0" fillId="5" borderId="1" xfId="0" applyNumberFormat="1" applyFill="1" applyBorder="1"/>
    <xf numFmtId="3" fontId="2" fillId="4" borderId="1" xfId="0" applyNumberFormat="1" applyFont="1" applyFill="1" applyBorder="1"/>
    <xf numFmtId="3" fontId="2" fillId="5" borderId="1" xfId="0" applyNumberFormat="1" applyFont="1" applyFill="1" applyBorder="1"/>
    <xf numFmtId="3" fontId="2" fillId="4" borderId="1" xfId="1" applyNumberFormat="1" applyFont="1" applyFill="1" applyBorder="1" applyAlignment="1" applyProtection="1"/>
    <xf numFmtId="3" fontId="2" fillId="4" borderId="0" xfId="0" applyNumberFormat="1" applyFont="1" applyFill="1" applyBorder="1"/>
    <xf numFmtId="3" fontId="2" fillId="5" borderId="0" xfId="0" applyNumberFormat="1" applyFont="1" applyFill="1" applyBorder="1"/>
    <xf numFmtId="3" fontId="5" fillId="5" borderId="0" xfId="0" applyNumberFormat="1" applyFont="1" applyFill="1" applyBorder="1"/>
    <xf numFmtId="3" fontId="0" fillId="4" borderId="0" xfId="0" applyNumberFormat="1" applyFill="1" applyBorder="1"/>
    <xf numFmtId="3" fontId="0" fillId="5" borderId="0" xfId="0" applyNumberFormat="1" applyFill="1" applyBorder="1"/>
    <xf numFmtId="3" fontId="0" fillId="4" borderId="0" xfId="0" applyNumberFormat="1" applyFont="1" applyFill="1" applyBorder="1"/>
    <xf numFmtId="3" fontId="1" fillId="5" borderId="0" xfId="0" applyNumberFormat="1" applyFont="1" applyFill="1" applyBorder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0" fillId="4" borderId="1" xfId="0" applyNumberFormat="1" applyFill="1" applyBorder="1"/>
    <xf numFmtId="3" fontId="0" fillId="5" borderId="1" xfId="1" applyNumberFormat="1" applyFont="1" applyFill="1" applyBorder="1" applyAlignment="1" applyProtection="1">
      <alignment horizontal="center" vertical="center"/>
    </xf>
    <xf numFmtId="3" fontId="1" fillId="4" borderId="1" xfId="0" applyNumberFormat="1" applyFont="1" applyFill="1" applyBorder="1"/>
    <xf numFmtId="3" fontId="0" fillId="4" borderId="0" xfId="0" applyNumberFormat="1" applyFill="1"/>
    <xf numFmtId="3" fontId="0" fillId="5" borderId="0" xfId="0" applyNumberFormat="1" applyFont="1" applyFill="1"/>
    <xf numFmtId="165" fontId="6" fillId="0" borderId="5" xfId="1" applyBorder="1"/>
    <xf numFmtId="165" fontId="6" fillId="0" borderId="0" xfId="1" applyBorder="1"/>
    <xf numFmtId="165" fontId="6" fillId="0" borderId="1" xfId="1" applyBorder="1" applyProtection="1"/>
    <xf numFmtId="2" fontId="13" fillId="5" borderId="4" xfId="0" applyNumberFormat="1" applyFont="1" applyFill="1" applyBorder="1" applyAlignment="1">
      <alignment horizontal="center" vertical="center"/>
    </xf>
    <xf numFmtId="1" fontId="14" fillId="5" borderId="4" xfId="0" applyNumberFormat="1" applyFont="1" applyFill="1" applyBorder="1" applyAlignment="1">
      <alignment horizontal="center" vertical="center"/>
    </xf>
    <xf numFmtId="1" fontId="16" fillId="5" borderId="4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2" fontId="13" fillId="5" borderId="5" xfId="0" applyNumberFormat="1" applyFont="1" applyFill="1" applyBorder="1" applyAlignment="1">
      <alignment vertical="center" wrapText="1"/>
    </xf>
    <xf numFmtId="2" fontId="13" fillId="5" borderId="3" xfId="0" applyNumberFormat="1" applyFont="1" applyFill="1" applyBorder="1" applyAlignment="1">
      <alignment vertical="center" wrapText="1"/>
    </xf>
    <xf numFmtId="0" fontId="1" fillId="5" borderId="0" xfId="0" applyFont="1" applyFill="1" applyBorder="1"/>
    <xf numFmtId="0" fontId="5" fillId="5" borderId="0" xfId="0" applyFont="1" applyFill="1" applyBorder="1"/>
    <xf numFmtId="0" fontId="15" fillId="5" borderId="0" xfId="0" applyFont="1" applyFill="1" applyBorder="1"/>
    <xf numFmtId="0" fontId="16" fillId="5" borderId="0" xfId="0" applyFont="1" applyFill="1" applyBorder="1"/>
    <xf numFmtId="165" fontId="13" fillId="5" borderId="1" xfId="0" applyNumberFormat="1" applyFont="1" applyFill="1" applyBorder="1" applyAlignment="1">
      <alignment vertical="center"/>
    </xf>
    <xf numFmtId="165" fontId="13" fillId="5" borderId="1" xfId="0" applyNumberFormat="1" applyFont="1" applyFill="1" applyBorder="1" applyAlignment="1"/>
    <xf numFmtId="0" fontId="2" fillId="5" borderId="1" xfId="0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165" fontId="7" fillId="4" borderId="1" xfId="1" applyFont="1" applyFill="1" applyBorder="1" applyAlignment="1" applyProtection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3" fontId="1" fillId="5" borderId="0" xfId="0" applyNumberFormat="1" applyFont="1" applyFill="1"/>
    <xf numFmtId="165" fontId="7" fillId="0" borderId="1" xfId="1" applyFont="1" applyBorder="1" applyAlignment="1">
      <alignment horizontal="center"/>
    </xf>
    <xf numFmtId="166" fontId="9" fillId="0" borderId="1" xfId="1" applyNumberFormat="1" applyFont="1" applyBorder="1" applyAlignment="1" applyProtection="1"/>
    <xf numFmtId="166" fontId="11" fillId="9" borderId="1" xfId="1" applyNumberFormat="1" applyFont="1" applyFill="1" applyBorder="1" applyAlignment="1" applyProtection="1"/>
    <xf numFmtId="165" fontId="11" fillId="10" borderId="0" xfId="1" applyFont="1" applyFill="1"/>
    <xf numFmtId="43" fontId="9" fillId="0" borderId="0" xfId="0" applyNumberFormat="1" applyFont="1"/>
    <xf numFmtId="166" fontId="6" fillId="0" borderId="1" xfId="1" applyNumberFormat="1" applyBorder="1"/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165" fontId="3" fillId="0" borderId="1" xfId="1" applyFont="1" applyBorder="1"/>
    <xf numFmtId="165" fontId="15" fillId="4" borderId="1" xfId="1" applyFont="1" applyFill="1" applyBorder="1" applyAlignment="1" applyProtection="1"/>
    <xf numFmtId="165" fontId="15" fillId="5" borderId="1" xfId="0" applyNumberFormat="1" applyFont="1" applyFill="1" applyBorder="1"/>
    <xf numFmtId="2" fontId="2" fillId="4" borderId="1" xfId="0" applyNumberFormat="1" applyFont="1" applyFill="1" applyBorder="1" applyAlignment="1">
      <alignment horizontal="center" vertical="center" wrapText="1"/>
    </xf>
    <xf numFmtId="1" fontId="19" fillId="5" borderId="1" xfId="0" applyNumberFormat="1" applyFont="1" applyFill="1" applyBorder="1" applyAlignment="1">
      <alignment horizontal="center" vertical="center"/>
    </xf>
    <xf numFmtId="0" fontId="19" fillId="5" borderId="1" xfId="0" applyFont="1" applyFill="1" applyBorder="1"/>
    <xf numFmtId="165" fontId="19" fillId="5" borderId="1" xfId="1" applyFont="1" applyFill="1" applyBorder="1" applyAlignment="1" applyProtection="1"/>
    <xf numFmtId="165" fontId="19" fillId="5" borderId="1" xfId="1" applyFont="1" applyFill="1" applyBorder="1" applyProtection="1"/>
    <xf numFmtId="165" fontId="19" fillId="4" borderId="1" xfId="1" applyFont="1" applyFill="1" applyBorder="1" applyAlignment="1" applyProtection="1"/>
    <xf numFmtId="0" fontId="20" fillId="5" borderId="1" xfId="0" applyFont="1" applyFill="1" applyBorder="1"/>
    <xf numFmtId="0" fontId="19" fillId="5" borderId="0" xfId="0" applyFont="1" applyFill="1"/>
    <xf numFmtId="0" fontId="19" fillId="5" borderId="0" xfId="0" applyFont="1" applyFill="1" applyBorder="1"/>
    <xf numFmtId="43" fontId="7" fillId="10" borderId="0" xfId="0" applyNumberFormat="1" applyFont="1" applyFill="1"/>
    <xf numFmtId="43" fontId="13" fillId="10" borderId="0" xfId="0" applyNumberFormat="1" applyFont="1" applyFill="1"/>
    <xf numFmtId="0" fontId="21" fillId="5" borderId="1" xfId="0" applyFont="1" applyFill="1" applyBorder="1" applyAlignment="1">
      <alignment horizontal="center"/>
    </xf>
    <xf numFmtId="0" fontId="21" fillId="5" borderId="6" xfId="0" applyFont="1" applyFill="1" applyBorder="1" applyAlignment="1">
      <alignment horizontal="left"/>
    </xf>
    <xf numFmtId="1" fontId="21" fillId="5" borderId="1" xfId="0" applyNumberFormat="1" applyFont="1" applyFill="1" applyBorder="1" applyAlignment="1">
      <alignment horizontal="right"/>
    </xf>
    <xf numFmtId="1" fontId="2" fillId="5" borderId="1" xfId="0" applyNumberFormat="1" applyFont="1" applyFill="1" applyBorder="1"/>
    <xf numFmtId="165" fontId="3" fillId="5" borderId="5" xfId="0" applyNumberFormat="1" applyFont="1" applyFill="1" applyBorder="1" applyAlignment="1">
      <alignment vertical="center"/>
    </xf>
    <xf numFmtId="0" fontId="19" fillId="5" borderId="1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left"/>
    </xf>
    <xf numFmtId="165" fontId="19" fillId="5" borderId="1" xfId="1" applyFont="1" applyFill="1" applyBorder="1" applyAlignment="1" applyProtection="1">
      <alignment horizontal="center"/>
    </xf>
    <xf numFmtId="165" fontId="19" fillId="4" borderId="1" xfId="1" applyFont="1" applyFill="1" applyBorder="1" applyAlignment="1" applyProtection="1">
      <alignment horizontal="center"/>
    </xf>
    <xf numFmtId="166" fontId="19" fillId="0" borderId="1" xfId="1" applyNumberFormat="1" applyFont="1" applyBorder="1"/>
    <xf numFmtId="165" fontId="2" fillId="4" borderId="0" xfId="0" applyNumberFormat="1" applyFont="1" applyFill="1" applyBorder="1"/>
    <xf numFmtId="43" fontId="7" fillId="11" borderId="7" xfId="0" applyNumberFormat="1" applyFont="1" applyFill="1" applyBorder="1"/>
    <xf numFmtId="43" fontId="7" fillId="10" borderId="7" xfId="0" applyNumberFormat="1" applyFont="1" applyFill="1" applyBorder="1"/>
    <xf numFmtId="0" fontId="21" fillId="4" borderId="6" xfId="0" applyFont="1" applyFill="1" applyBorder="1" applyAlignment="1">
      <alignment horizontal="left"/>
    </xf>
    <xf numFmtId="0" fontId="21" fillId="5" borderId="0" xfId="0" applyFont="1" applyFill="1"/>
    <xf numFmtId="0" fontId="21" fillId="4" borderId="1" xfId="0" applyFont="1" applyFill="1" applyBorder="1" applyAlignment="1">
      <alignment horizontal="center" vertical="center"/>
    </xf>
    <xf numFmtId="165" fontId="21" fillId="4" borderId="1" xfId="1" applyFont="1" applyFill="1" applyBorder="1" applyAlignment="1" applyProtection="1">
      <alignment horizontal="center"/>
    </xf>
    <xf numFmtId="165" fontId="22" fillId="4" borderId="1" xfId="1" applyFont="1" applyFill="1" applyBorder="1" applyAlignment="1" applyProtection="1">
      <alignment horizontal="center"/>
    </xf>
    <xf numFmtId="0" fontId="21" fillId="4" borderId="0" xfId="0" applyFont="1" applyFill="1" applyBorder="1"/>
    <xf numFmtId="165" fontId="21" fillId="4" borderId="0" xfId="1" applyFont="1" applyFill="1" applyBorder="1" applyAlignment="1" applyProtection="1"/>
    <xf numFmtId="0" fontId="21" fillId="4" borderId="0" xfId="0" applyFont="1" applyFill="1"/>
    <xf numFmtId="0" fontId="21" fillId="5" borderId="1" xfId="0" applyFont="1" applyFill="1" applyBorder="1" applyAlignment="1">
      <alignment horizontal="center" vertical="center"/>
    </xf>
    <xf numFmtId="0" fontId="21" fillId="5" borderId="0" xfId="0" applyFont="1" applyFill="1" applyBorder="1"/>
    <xf numFmtId="165" fontId="6" fillId="0" borderId="1" xfId="1" applyNumberFormat="1" applyBorder="1"/>
    <xf numFmtId="165" fontId="21" fillId="4" borderId="1" xfId="0" applyNumberFormat="1" applyFont="1" applyFill="1" applyBorder="1" applyAlignment="1">
      <alignment horizontal="center"/>
    </xf>
    <xf numFmtId="165" fontId="0" fillId="4" borderId="1" xfId="1" applyFont="1" applyFill="1" applyBorder="1" applyAlignment="1" applyProtection="1">
      <alignment vertical="center"/>
    </xf>
    <xf numFmtId="165" fontId="10" fillId="10" borderId="1" xfId="1" applyFont="1" applyFill="1" applyBorder="1" applyAlignment="1" applyProtection="1"/>
    <xf numFmtId="0" fontId="0" fillId="0" borderId="1" xfId="0" applyBorder="1"/>
    <xf numFmtId="2" fontId="2" fillId="5" borderId="5" xfId="0" applyNumberFormat="1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 wrapText="1"/>
    </xf>
    <xf numFmtId="2" fontId="2" fillId="4" borderId="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vertical="center"/>
    </xf>
    <xf numFmtId="1" fontId="23" fillId="5" borderId="1" xfId="0" applyNumberFormat="1" applyFont="1" applyFill="1" applyBorder="1" applyAlignment="1">
      <alignment horizontal="center" vertical="center"/>
    </xf>
    <xf numFmtId="0" fontId="23" fillId="5" borderId="1" xfId="0" applyFont="1" applyFill="1" applyBorder="1"/>
    <xf numFmtId="165" fontId="23" fillId="4" borderId="1" xfId="1" applyFont="1" applyFill="1" applyBorder="1" applyAlignment="1" applyProtection="1"/>
    <xf numFmtId="165" fontId="23" fillId="5" borderId="1" xfId="0" applyNumberFormat="1" applyFont="1" applyFill="1" applyBorder="1" applyAlignment="1">
      <alignment vertical="center"/>
    </xf>
    <xf numFmtId="164" fontId="23" fillId="5" borderId="0" xfId="0" applyNumberFormat="1" applyFont="1" applyFill="1"/>
    <xf numFmtId="164" fontId="23" fillId="4" borderId="0" xfId="0" applyNumberFormat="1" applyFont="1" applyFill="1"/>
    <xf numFmtId="0" fontId="23" fillId="5" borderId="0" xfId="0" applyFont="1" applyFill="1"/>
    <xf numFmtId="0" fontId="24" fillId="4" borderId="3" xfId="0" applyFont="1" applyFill="1" applyBorder="1" applyAlignment="1">
      <alignment vertical="center" wrapText="1"/>
    </xf>
    <xf numFmtId="1" fontId="23" fillId="4" borderId="1" xfId="0" applyNumberFormat="1" applyFont="1" applyFill="1" applyBorder="1" applyAlignment="1">
      <alignment horizontal="center" vertical="center"/>
    </xf>
    <xf numFmtId="0" fontId="23" fillId="4" borderId="4" xfId="0" applyFont="1" applyFill="1" applyBorder="1"/>
    <xf numFmtId="0" fontId="23" fillId="4" borderId="1" xfId="0" applyFont="1" applyFill="1" applyBorder="1"/>
    <xf numFmtId="0" fontId="23" fillId="4" borderId="0" xfId="0" applyFont="1" applyFill="1"/>
    <xf numFmtId="0" fontId="4" fillId="5" borderId="3" xfId="0" applyFont="1" applyFill="1" applyBorder="1" applyAlignment="1">
      <alignment vertical="center" wrapText="1"/>
    </xf>
    <xf numFmtId="168" fontId="3" fillId="5" borderId="0" xfId="1" applyNumberFormat="1" applyFont="1" applyFill="1" applyBorder="1" applyAlignment="1" applyProtection="1">
      <alignment horizontal="center" vertical="center"/>
    </xf>
    <xf numFmtId="2" fontId="3" fillId="4" borderId="1" xfId="0" applyNumberFormat="1" applyFont="1" applyFill="1" applyBorder="1"/>
    <xf numFmtId="2" fontId="4" fillId="5" borderId="3" xfId="0" applyNumberFormat="1" applyFont="1" applyFill="1" applyBorder="1" applyAlignment="1">
      <alignment horizontal="center" vertical="center"/>
    </xf>
    <xf numFmtId="165" fontId="3" fillId="4" borderId="1" xfId="1" applyFont="1" applyFill="1" applyBorder="1" applyAlignment="1" applyProtection="1">
      <alignment vertical="center"/>
    </xf>
    <xf numFmtId="2" fontId="25" fillId="5" borderId="3" xfId="0" applyNumberFormat="1" applyFont="1" applyFill="1" applyBorder="1" applyAlignment="1">
      <alignment vertical="center"/>
    </xf>
    <xf numFmtId="1" fontId="15" fillId="5" borderId="4" xfId="0" applyNumberFormat="1" applyFont="1" applyFill="1" applyBorder="1" applyAlignment="1">
      <alignment horizontal="center" vertical="center"/>
    </xf>
    <xf numFmtId="0" fontId="15" fillId="5" borderId="4" xfId="0" applyFont="1" applyFill="1" applyBorder="1"/>
    <xf numFmtId="1" fontId="26" fillId="5" borderId="1" xfId="0" applyNumberFormat="1" applyFont="1" applyFill="1" applyBorder="1" applyAlignment="1">
      <alignment horizontal="center" vertical="center"/>
    </xf>
    <xf numFmtId="0" fontId="26" fillId="4" borderId="1" xfId="0" applyFont="1" applyFill="1" applyBorder="1"/>
    <xf numFmtId="165" fontId="26" fillId="4" borderId="1" xfId="1" applyFont="1" applyFill="1" applyBorder="1" applyAlignment="1" applyProtection="1"/>
    <xf numFmtId="165" fontId="26" fillId="5" borderId="1" xfId="1" applyFont="1" applyFill="1" applyBorder="1" applyAlignment="1" applyProtection="1"/>
    <xf numFmtId="165" fontId="26" fillId="5" borderId="1" xfId="0" applyNumberFormat="1" applyFont="1" applyFill="1" applyBorder="1"/>
    <xf numFmtId="0" fontId="26" fillId="5" borderId="0" xfId="0" applyFont="1" applyFill="1"/>
    <xf numFmtId="165" fontId="26" fillId="5" borderId="5" xfId="0" applyNumberFormat="1" applyFont="1" applyFill="1" applyBorder="1" applyAlignment="1">
      <alignment vertical="center"/>
    </xf>
    <xf numFmtId="0" fontId="27" fillId="5" borderId="3" xfId="0" applyFont="1" applyFill="1" applyBorder="1" applyAlignment="1">
      <alignment vertical="center"/>
    </xf>
    <xf numFmtId="2" fontId="27" fillId="5" borderId="6" xfId="0" applyNumberFormat="1" applyFont="1" applyFill="1" applyBorder="1" applyAlignment="1">
      <alignment horizontal="center" vertical="center"/>
    </xf>
    <xf numFmtId="2" fontId="28" fillId="5" borderId="3" xfId="0" applyNumberFormat="1" applyFont="1" applyFill="1" applyBorder="1" applyAlignment="1">
      <alignment vertical="center"/>
    </xf>
    <xf numFmtId="1" fontId="29" fillId="5" borderId="4" xfId="0" applyNumberFormat="1" applyFont="1" applyFill="1" applyBorder="1" applyAlignment="1">
      <alignment horizontal="center" vertical="center"/>
    </xf>
    <xf numFmtId="0" fontId="29" fillId="5" borderId="4" xfId="0" applyFont="1" applyFill="1" applyBorder="1"/>
    <xf numFmtId="165" fontId="26" fillId="0" borderId="1" xfId="1" applyFont="1" applyBorder="1"/>
    <xf numFmtId="165" fontId="29" fillId="5" borderId="1" xfId="0" applyNumberFormat="1" applyFont="1" applyFill="1" applyBorder="1"/>
    <xf numFmtId="0" fontId="29" fillId="5" borderId="0" xfId="0" applyFont="1" applyFill="1"/>
    <xf numFmtId="2" fontId="28" fillId="5" borderId="6" xfId="0" applyNumberFormat="1" applyFont="1" applyFill="1" applyBorder="1" applyAlignment="1">
      <alignment vertical="center" wrapText="1"/>
    </xf>
    <xf numFmtId="1" fontId="29" fillId="5" borderId="1" xfId="0" applyNumberFormat="1" applyFont="1" applyFill="1" applyBorder="1" applyAlignment="1">
      <alignment horizontal="center" vertical="center"/>
    </xf>
    <xf numFmtId="165" fontId="26" fillId="5" borderId="1" xfId="0" applyNumberFormat="1" applyFont="1" applyFill="1" applyBorder="1" applyAlignment="1">
      <alignment vertical="center"/>
    </xf>
    <xf numFmtId="0" fontId="29" fillId="5" borderId="1" xfId="0" applyFont="1" applyFill="1" applyBorder="1"/>
    <xf numFmtId="1" fontId="30" fillId="5" borderId="1" xfId="0" applyNumberFormat="1" applyFont="1" applyFill="1" applyBorder="1" applyAlignment="1">
      <alignment horizontal="center" vertical="center"/>
    </xf>
    <xf numFmtId="0" fontId="30" fillId="5" borderId="1" xfId="0" applyFont="1" applyFill="1" applyBorder="1"/>
    <xf numFmtId="165" fontId="30" fillId="5" borderId="5" xfId="0" applyNumberFormat="1" applyFont="1" applyFill="1" applyBorder="1" applyAlignment="1">
      <alignment vertical="center"/>
    </xf>
    <xf numFmtId="0" fontId="30" fillId="5" borderId="0" xfId="0" applyFont="1" applyFill="1"/>
    <xf numFmtId="0" fontId="26" fillId="5" borderId="1" xfId="0" applyFont="1" applyFill="1" applyBorder="1"/>
    <xf numFmtId="165" fontId="26" fillId="5" borderId="1" xfId="1" applyFont="1" applyFill="1" applyBorder="1" applyProtection="1"/>
    <xf numFmtId="164" fontId="26" fillId="5" borderId="0" xfId="0" applyNumberFormat="1" applyFont="1" applyFill="1"/>
    <xf numFmtId="0" fontId="27" fillId="5" borderId="3" xfId="0" applyFont="1" applyFill="1" applyBorder="1" applyAlignment="1">
      <alignment vertical="center" wrapText="1"/>
    </xf>
    <xf numFmtId="0" fontId="27" fillId="5" borderId="1" xfId="0" applyFont="1" applyFill="1" applyBorder="1"/>
    <xf numFmtId="0" fontId="26" fillId="4" borderId="0" xfId="0" applyFont="1" applyFill="1"/>
    <xf numFmtId="0" fontId="27" fillId="4" borderId="3" xfId="0" applyFont="1" applyFill="1" applyBorder="1" applyAlignment="1">
      <alignment vertical="center" wrapText="1"/>
    </xf>
    <xf numFmtId="1" fontId="26" fillId="4" borderId="1" xfId="0" applyNumberFormat="1" applyFont="1" applyFill="1" applyBorder="1" applyAlignment="1">
      <alignment horizontal="center" vertical="center"/>
    </xf>
    <xf numFmtId="0" fontId="26" fillId="4" borderId="4" xfId="0" applyFont="1" applyFill="1" applyBorder="1"/>
    <xf numFmtId="0" fontId="2" fillId="5" borderId="1" xfId="0" applyFont="1" applyFill="1" applyBorder="1" applyAlignment="1">
      <alignment horizontal="center" vertical="center"/>
    </xf>
    <xf numFmtId="2" fontId="13" fillId="5" borderId="1" xfId="0" applyNumberFormat="1" applyFont="1" applyFill="1" applyBorder="1" applyAlignment="1">
      <alignment horizontal="center" vertical="center"/>
    </xf>
    <xf numFmtId="1" fontId="17" fillId="5" borderId="4" xfId="0" applyNumberFormat="1" applyFont="1" applyFill="1" applyBorder="1" applyAlignment="1">
      <alignment horizontal="center" vertical="center"/>
    </xf>
    <xf numFmtId="0" fontId="17" fillId="5" borderId="4" xfId="0" applyFont="1" applyFill="1" applyBorder="1"/>
    <xf numFmtId="165" fontId="17" fillId="5" borderId="1" xfId="0" applyNumberFormat="1" applyFont="1" applyFill="1" applyBorder="1"/>
    <xf numFmtId="0" fontId="17" fillId="5" borderId="0" xfId="0" applyFont="1" applyFill="1"/>
    <xf numFmtId="0" fontId="17" fillId="5" borderId="0" xfId="0" applyFont="1" applyFill="1" applyBorder="1"/>
    <xf numFmtId="0" fontId="16" fillId="5" borderId="1" xfId="0" applyFont="1" applyFill="1" applyBorder="1" applyAlignment="1">
      <alignment horizontal="left" vertical="center"/>
    </xf>
    <xf numFmtId="165" fontId="16" fillId="4" borderId="1" xfId="1" applyFont="1" applyFill="1" applyBorder="1" applyAlignment="1" applyProtection="1"/>
    <xf numFmtId="165" fontId="16" fillId="4" borderId="1" xfId="0" applyNumberFormat="1" applyFont="1" applyFill="1" applyBorder="1"/>
    <xf numFmtId="43" fontId="29" fillId="5" borderId="0" xfId="0" applyNumberFormat="1" applyFont="1" applyFill="1"/>
    <xf numFmtId="165" fontId="16" fillId="5" borderId="1" xfId="1" applyFont="1" applyFill="1" applyBorder="1" applyAlignment="1" applyProtection="1"/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3" fillId="5" borderId="4" xfId="0" applyFont="1" applyFill="1" applyBorder="1"/>
    <xf numFmtId="165" fontId="2" fillId="0" borderId="1" xfId="1" applyFont="1" applyBorder="1"/>
    <xf numFmtId="165" fontId="2" fillId="0" borderId="0" xfId="1" applyFont="1"/>
    <xf numFmtId="0" fontId="0" fillId="10" borderId="0" xfId="0" applyFill="1"/>
    <xf numFmtId="0" fontId="21" fillId="4" borderId="1" xfId="0" applyFont="1" applyFill="1" applyBorder="1" applyAlignment="1">
      <alignment horizontal="center"/>
    </xf>
    <xf numFmtId="165" fontId="18" fillId="5" borderId="1" xfId="0" applyNumberFormat="1" applyFont="1" applyFill="1" applyBorder="1"/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left"/>
    </xf>
    <xf numFmtId="0" fontId="21" fillId="4" borderId="1" xfId="0" applyFont="1" applyFill="1" applyBorder="1" applyAlignment="1">
      <alignment horizontal="right"/>
    </xf>
    <xf numFmtId="165" fontId="1" fillId="4" borderId="1" xfId="0" applyNumberFormat="1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166" fontId="7" fillId="0" borderId="1" xfId="1" applyNumberFormat="1" applyFont="1" applyBorder="1"/>
    <xf numFmtId="165" fontId="21" fillId="5" borderId="1" xfId="1" applyFont="1" applyFill="1" applyBorder="1" applyAlignment="1" applyProtection="1">
      <alignment horizontal="center"/>
    </xf>
    <xf numFmtId="165" fontId="21" fillId="5" borderId="1" xfId="1" applyFont="1" applyFill="1" applyBorder="1" applyAlignment="1">
      <alignment horizontal="center" vertical="center"/>
    </xf>
    <xf numFmtId="2" fontId="7" fillId="5" borderId="1" xfId="0" applyNumberFormat="1" applyFont="1" applyFill="1" applyBorder="1"/>
    <xf numFmtId="0" fontId="21" fillId="5" borderId="1" xfId="0" applyFont="1" applyFill="1" applyBorder="1" applyAlignment="1">
      <alignment horizontal="right"/>
    </xf>
    <xf numFmtId="166" fontId="0" fillId="5" borderId="1" xfId="1" applyNumberFormat="1" applyFont="1" applyFill="1" applyBorder="1" applyAlignment="1" applyProtection="1">
      <alignment horizontal="right"/>
    </xf>
    <xf numFmtId="168" fontId="0" fillId="5" borderId="1" xfId="1" applyNumberFormat="1" applyFont="1" applyFill="1" applyBorder="1" applyAlignment="1" applyProtection="1">
      <alignment horizontal="right"/>
    </xf>
    <xf numFmtId="165" fontId="18" fillId="5" borderId="5" xfId="0" applyNumberFormat="1" applyFont="1" applyFill="1" applyBorder="1" applyAlignment="1">
      <alignment vertical="center"/>
    </xf>
    <xf numFmtId="165" fontId="22" fillId="5" borderId="1" xfId="1" applyFont="1" applyFill="1" applyBorder="1" applyAlignment="1" applyProtection="1"/>
    <xf numFmtId="165" fontId="22" fillId="5" borderId="1" xfId="1" applyFont="1" applyFill="1" applyBorder="1" applyProtection="1"/>
    <xf numFmtId="165" fontId="22" fillId="4" borderId="1" xfId="1" applyFont="1" applyFill="1" applyBorder="1" applyAlignment="1" applyProtection="1"/>
    <xf numFmtId="1" fontId="22" fillId="5" borderId="1" xfId="0" applyNumberFormat="1" applyFont="1" applyFill="1" applyBorder="1" applyAlignment="1">
      <alignment horizontal="center" vertical="center"/>
    </xf>
    <xf numFmtId="0" fontId="22" fillId="5" borderId="1" xfId="0" applyFont="1" applyFill="1" applyBorder="1"/>
    <xf numFmtId="165" fontId="22" fillId="5" borderId="5" xfId="0" applyNumberFormat="1" applyFont="1" applyFill="1" applyBorder="1" applyAlignment="1">
      <alignment vertical="center"/>
    </xf>
    <xf numFmtId="0" fontId="18" fillId="5" borderId="1" xfId="0" applyFont="1" applyFill="1" applyBorder="1"/>
    <xf numFmtId="0" fontId="22" fillId="5" borderId="0" xfId="0" applyFont="1" applyFill="1"/>
    <xf numFmtId="0" fontId="22" fillId="5" borderId="0" xfId="0" applyFont="1" applyFill="1" applyBorder="1"/>
    <xf numFmtId="165" fontId="23" fillId="5" borderId="1" xfId="0" applyNumberFormat="1" applyFont="1" applyFill="1" applyBorder="1"/>
    <xf numFmtId="0" fontId="21" fillId="5" borderId="1" xfId="0" applyFont="1" applyFill="1" applyBorder="1" applyAlignment="1">
      <alignment horizontal="left"/>
    </xf>
    <xf numFmtId="165" fontId="7" fillId="5" borderId="1" xfId="0" applyNumberFormat="1" applyFont="1" applyFill="1" applyBorder="1"/>
    <xf numFmtId="43" fontId="26" fillId="5" borderId="0" xfId="0" applyNumberFormat="1" applyFont="1" applyFill="1"/>
    <xf numFmtId="165" fontId="7" fillId="4" borderId="5" xfId="1" applyFont="1" applyFill="1" applyBorder="1" applyAlignment="1" applyProtection="1">
      <alignment vertical="center"/>
    </xf>
    <xf numFmtId="0" fontId="2" fillId="5" borderId="1" xfId="0" applyFont="1" applyFill="1" applyBorder="1" applyAlignment="1">
      <alignment horizontal="center" vertical="center"/>
    </xf>
    <xf numFmtId="166" fontId="21" fillId="5" borderId="1" xfId="1" applyNumberFormat="1" applyFont="1" applyFill="1" applyBorder="1" applyAlignment="1" applyProtection="1"/>
    <xf numFmtId="1" fontId="20" fillId="5" borderId="1" xfId="0" applyNumberFormat="1" applyFont="1" applyFill="1" applyBorder="1" applyAlignment="1">
      <alignment horizontal="center" vertical="center"/>
    </xf>
    <xf numFmtId="165" fontId="20" fillId="5" borderId="1" xfId="0" applyNumberFormat="1" applyFont="1" applyFill="1" applyBorder="1" applyAlignment="1">
      <alignment vertical="center"/>
    </xf>
    <xf numFmtId="0" fontId="20" fillId="5" borderId="0" xfId="0" applyFont="1" applyFill="1"/>
    <xf numFmtId="0" fontId="20" fillId="5" borderId="0" xfId="0" applyFont="1" applyFill="1" applyBorder="1" applyAlignment="1">
      <alignment horizontal="center" vertical="center"/>
    </xf>
    <xf numFmtId="165" fontId="0" fillId="5" borderId="1" xfId="0" applyNumberFormat="1" applyFont="1" applyFill="1" applyBorder="1"/>
    <xf numFmtId="2" fontId="18" fillId="5" borderId="1" xfId="0" applyNumberFormat="1" applyFont="1" applyFill="1" applyBorder="1"/>
    <xf numFmtId="1" fontId="18" fillId="5" borderId="1" xfId="0" applyNumberFormat="1" applyFont="1" applyFill="1" applyBorder="1" applyAlignment="1">
      <alignment horizontal="center" vertical="center"/>
    </xf>
    <xf numFmtId="0" fontId="18" fillId="4" borderId="1" xfId="0" applyFont="1" applyFill="1" applyBorder="1"/>
    <xf numFmtId="0" fontId="7" fillId="4" borderId="0" xfId="0" applyFont="1" applyFill="1"/>
    <xf numFmtId="0" fontId="18" fillId="5" borderId="0" xfId="0" applyFont="1" applyFill="1"/>
    <xf numFmtId="0" fontId="18" fillId="5" borderId="0" xfId="0" applyFont="1" applyFill="1" applyBorder="1" applyAlignment="1">
      <alignment horizontal="center" vertical="center"/>
    </xf>
    <xf numFmtId="2" fontId="26" fillId="5" borderId="1" xfId="0" applyNumberFormat="1" applyFont="1" applyFill="1" applyBorder="1"/>
    <xf numFmtId="165" fontId="26" fillId="0" borderId="0" xfId="1" applyFont="1"/>
    <xf numFmtId="1" fontId="18" fillId="4" borderId="1" xfId="0" applyNumberFormat="1" applyFont="1" applyFill="1" applyBorder="1" applyAlignment="1">
      <alignment horizontal="center" vertical="center"/>
    </xf>
    <xf numFmtId="165" fontId="18" fillId="4" borderId="1" xfId="1" applyFont="1" applyFill="1" applyBorder="1" applyAlignment="1" applyProtection="1"/>
    <xf numFmtId="165" fontId="18" fillId="4" borderId="5" xfId="1" applyFont="1" applyFill="1" applyBorder="1" applyAlignment="1" applyProtection="1">
      <alignment vertical="center"/>
    </xf>
    <xf numFmtId="164" fontId="18" fillId="5" borderId="0" xfId="0" applyNumberFormat="1" applyFont="1" applyFill="1"/>
    <xf numFmtId="0" fontId="18" fillId="5" borderId="0" xfId="0" applyFont="1" applyFill="1" applyBorder="1"/>
    <xf numFmtId="2" fontId="2" fillId="4" borderId="1" xfId="0" applyNumberFormat="1" applyFont="1" applyFill="1" applyBorder="1"/>
    <xf numFmtId="1" fontId="7" fillId="5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165" fontId="7" fillId="5" borderId="5" xfId="0" applyNumberFormat="1" applyFont="1" applyFill="1" applyBorder="1" applyAlignment="1">
      <alignment vertical="center"/>
    </xf>
    <xf numFmtId="165" fontId="7" fillId="0" borderId="0" xfId="1" applyFont="1"/>
    <xf numFmtId="0" fontId="20" fillId="5" borderId="0" xfId="0" applyFont="1" applyFill="1" applyBorder="1"/>
    <xf numFmtId="165" fontId="20" fillId="5" borderId="0" xfId="1" applyFont="1" applyFill="1" applyBorder="1" applyAlignment="1" applyProtection="1"/>
    <xf numFmtId="0" fontId="22" fillId="5" borderId="1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/>
    </xf>
    <xf numFmtId="165" fontId="22" fillId="5" borderId="1" xfId="0" applyNumberFormat="1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/>
    </xf>
    <xf numFmtId="165" fontId="22" fillId="5" borderId="1" xfId="1" applyFont="1" applyFill="1" applyBorder="1"/>
    <xf numFmtId="165" fontId="22" fillId="5" borderId="1" xfId="1" applyFont="1" applyFill="1" applyBorder="1" applyAlignment="1" applyProtection="1">
      <alignment horizontal="center"/>
    </xf>
    <xf numFmtId="165" fontId="22" fillId="0" borderId="0" xfId="1" applyFont="1"/>
    <xf numFmtId="165" fontId="1" fillId="5" borderId="1" xfId="1" applyFont="1" applyFill="1" applyBorder="1"/>
    <xf numFmtId="165" fontId="1" fillId="5" borderId="1" xfId="1" applyFont="1" applyFill="1" applyBorder="1" applyAlignment="1" applyProtection="1">
      <alignment horizontal="center"/>
    </xf>
    <xf numFmtId="0" fontId="4" fillId="5" borderId="6" xfId="0" applyFont="1" applyFill="1" applyBorder="1" applyAlignment="1">
      <alignment vertical="center"/>
    </xf>
    <xf numFmtId="1" fontId="3" fillId="5" borderId="4" xfId="0" applyNumberFormat="1" applyFont="1" applyFill="1" applyBorder="1" applyAlignment="1">
      <alignment horizontal="center" vertical="center"/>
    </xf>
    <xf numFmtId="165" fontId="3" fillId="10" borderId="1" xfId="1" applyFont="1" applyFill="1" applyBorder="1"/>
    <xf numFmtId="0" fontId="1" fillId="4" borderId="0" xfId="0" applyFont="1" applyFill="1" applyBorder="1"/>
    <xf numFmtId="43" fontId="26" fillId="4" borderId="0" xfId="0" applyNumberFormat="1" applyFont="1" applyFill="1"/>
    <xf numFmtId="43" fontId="1" fillId="4" borderId="1" xfId="1" applyNumberFormat="1" applyFont="1" applyFill="1" applyBorder="1" applyAlignment="1" applyProtection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5" fontId="21" fillId="5" borderId="1" xfId="0" applyNumberFormat="1" applyFont="1" applyFill="1" applyBorder="1" applyAlignment="1">
      <alignment horizontal="center"/>
    </xf>
    <xf numFmtId="165" fontId="2" fillId="5" borderId="3" xfId="0" applyNumberFormat="1" applyFont="1" applyFill="1" applyBorder="1" applyAlignment="1">
      <alignment vertical="center"/>
    </xf>
    <xf numFmtId="165" fontId="2" fillId="5" borderId="3" xfId="0" applyNumberFormat="1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43" fontId="1" fillId="5" borderId="1" xfId="0" applyNumberFormat="1" applyFont="1" applyFill="1" applyBorder="1"/>
    <xf numFmtId="165" fontId="18" fillId="5" borderId="6" xfId="0" applyNumberFormat="1" applyFont="1" applyFill="1" applyBorder="1" applyAlignment="1">
      <alignment vertical="center"/>
    </xf>
    <xf numFmtId="165" fontId="7" fillId="4" borderId="1" xfId="1" applyFont="1" applyFill="1" applyBorder="1" applyAlignment="1" applyProtection="1"/>
    <xf numFmtId="165" fontId="7" fillId="4" borderId="5" xfId="1" applyFont="1" applyFill="1" applyBorder="1" applyAlignment="1" applyProtection="1"/>
    <xf numFmtId="0" fontId="2" fillId="5" borderId="10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/>
    </xf>
    <xf numFmtId="165" fontId="7" fillId="0" borderId="6" xfId="1" applyFont="1" applyBorder="1" applyAlignment="1">
      <alignment horizontal="center"/>
    </xf>
    <xf numFmtId="3" fontId="2" fillId="5" borderId="6" xfId="0" applyNumberFormat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/>
    <xf numFmtId="0" fontId="2" fillId="4" borderId="7" xfId="0" applyFont="1" applyFill="1" applyBorder="1"/>
    <xf numFmtId="0" fontId="13" fillId="10" borderId="0" xfId="0" applyFont="1" applyFill="1"/>
    <xf numFmtId="0" fontId="18" fillId="10" borderId="0" xfId="0" applyFont="1" applyFill="1" applyBorder="1"/>
    <xf numFmtId="0" fontId="18" fillId="5" borderId="1" xfId="0" applyFont="1" applyFill="1" applyBorder="1" applyAlignment="1">
      <alignment horizontal="right"/>
    </xf>
    <xf numFmtId="165" fontId="30" fillId="5" borderId="1" xfId="1" applyFont="1" applyFill="1" applyBorder="1" applyAlignment="1" applyProtection="1"/>
    <xf numFmtId="165" fontId="30" fillId="5" borderId="1" xfId="1" applyFont="1" applyFill="1" applyBorder="1" applyProtection="1"/>
    <xf numFmtId="165" fontId="30" fillId="4" borderId="1" xfId="1" applyFont="1" applyFill="1" applyBorder="1" applyAlignment="1" applyProtection="1"/>
    <xf numFmtId="0" fontId="7" fillId="2" borderId="0" xfId="0" applyFont="1" applyFill="1"/>
    <xf numFmtId="2" fontId="2" fillId="5" borderId="1" xfId="0" applyNumberFormat="1" applyFont="1" applyFill="1" applyBorder="1"/>
    <xf numFmtId="0" fontId="18" fillId="2" borderId="0" xfId="0" applyFont="1" applyFill="1"/>
    <xf numFmtId="165" fontId="6" fillId="10" borderId="0" xfId="1" applyFill="1"/>
    <xf numFmtId="0" fontId="0" fillId="11" borderId="1" xfId="0" applyFill="1" applyBorder="1"/>
    <xf numFmtId="0" fontId="3" fillId="11" borderId="1" xfId="0" applyFont="1" applyFill="1" applyBorder="1"/>
    <xf numFmtId="3" fontId="18" fillId="2" borderId="0" xfId="0" applyNumberFormat="1" applyFont="1" applyFill="1"/>
    <xf numFmtId="0" fontId="7" fillId="2" borderId="0" xfId="0" applyFont="1" applyFill="1" applyBorder="1"/>
    <xf numFmtId="0" fontId="10" fillId="0" borderId="1" xfId="0" applyFont="1" applyBorder="1" applyAlignment="1">
      <alignment horizontal="center" vertical="center" wrapText="1"/>
    </xf>
    <xf numFmtId="166" fontId="10" fillId="0" borderId="1" xfId="1" applyNumberFormat="1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10" fillId="0" borderId="1" xfId="0" applyFont="1" applyFill="1" applyBorder="1" applyAlignment="1">
      <alignment horizontal="center" vertical="center" wrapText="1"/>
    </xf>
    <xf numFmtId="1" fontId="12" fillId="5" borderId="1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1" fontId="12" fillId="4" borderId="1" xfId="0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166" fontId="9" fillId="0" borderId="1" xfId="1" applyNumberFormat="1" applyFont="1" applyBorder="1" applyAlignment="1">
      <alignment vertical="center"/>
    </xf>
    <xf numFmtId="165" fontId="9" fillId="4" borderId="1" xfId="1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12" fillId="4" borderId="1" xfId="0" applyFont="1" applyFill="1" applyBorder="1" applyAlignment="1">
      <alignment vertical="center"/>
    </xf>
    <xf numFmtId="165" fontId="12" fillId="5" borderId="1" xfId="1" applyFont="1" applyFill="1" applyBorder="1" applyAlignment="1" applyProtection="1">
      <alignment vertical="center"/>
    </xf>
    <xf numFmtId="0" fontId="9" fillId="4" borderId="4" xfId="0" applyFont="1" applyFill="1" applyBorder="1" applyAlignment="1">
      <alignment vertical="center"/>
    </xf>
    <xf numFmtId="166" fontId="9" fillId="5" borderId="1" xfId="0" applyNumberFormat="1" applyFont="1" applyFill="1" applyBorder="1" applyAlignment="1">
      <alignment vertical="center"/>
    </xf>
    <xf numFmtId="166" fontId="9" fillId="0" borderId="1" xfId="0" applyNumberFormat="1" applyFont="1" applyBorder="1" applyAlignment="1">
      <alignment vertical="center"/>
    </xf>
    <xf numFmtId="165" fontId="9" fillId="5" borderId="1" xfId="1" applyFont="1" applyFill="1" applyBorder="1" applyAlignment="1" applyProtection="1">
      <alignment vertical="center"/>
    </xf>
    <xf numFmtId="165" fontId="12" fillId="4" borderId="1" xfId="1" applyFont="1" applyFill="1" applyBorder="1" applyAlignment="1" applyProtection="1">
      <alignment vertical="center"/>
    </xf>
    <xf numFmtId="0" fontId="9" fillId="4" borderId="1" xfId="0" applyFont="1" applyFill="1" applyBorder="1" applyAlignment="1">
      <alignment vertical="center"/>
    </xf>
    <xf numFmtId="0" fontId="31" fillId="5" borderId="1" xfId="0" applyFont="1" applyFill="1" applyBorder="1" applyAlignment="1">
      <alignment vertical="center"/>
    </xf>
    <xf numFmtId="166" fontId="12" fillId="4" borderId="1" xfId="0" applyNumberFormat="1" applyFont="1" applyFill="1" applyBorder="1" applyAlignment="1">
      <alignment vertical="center"/>
    </xf>
    <xf numFmtId="165" fontId="9" fillId="0" borderId="1" xfId="1" applyFont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166" fontId="10" fillId="0" borderId="1" xfId="0" applyNumberFormat="1" applyFont="1" applyBorder="1" applyAlignment="1">
      <alignment vertical="center"/>
    </xf>
    <xf numFmtId="166" fontId="9" fillId="0" borderId="0" xfId="1" applyNumberFormat="1" applyFont="1" applyAlignment="1">
      <alignment vertical="center"/>
    </xf>
    <xf numFmtId="0" fontId="10" fillId="5" borderId="1" xfId="0" applyFont="1" applyFill="1" applyBorder="1" applyAlignment="1">
      <alignment horizontal="center" vertical="center" wrapText="1"/>
    </xf>
    <xf numFmtId="166" fontId="10" fillId="5" borderId="1" xfId="0" applyNumberFormat="1" applyFont="1" applyFill="1" applyBorder="1" applyAlignment="1">
      <alignment vertical="center"/>
    </xf>
    <xf numFmtId="166" fontId="9" fillId="5" borderId="0" xfId="0" applyNumberFormat="1" applyFont="1" applyFill="1" applyAlignment="1">
      <alignment vertical="center"/>
    </xf>
    <xf numFmtId="0" fontId="32" fillId="0" borderId="1" xfId="0" applyFont="1" applyBorder="1" applyAlignment="1">
      <alignment horizontal="center" vertical="center" wrapText="1"/>
    </xf>
    <xf numFmtId="166" fontId="32" fillId="0" borderId="1" xfId="1" applyNumberFormat="1" applyFont="1" applyBorder="1" applyAlignment="1">
      <alignment horizontal="center" wrapText="1"/>
    </xf>
    <xf numFmtId="0" fontId="32" fillId="0" borderId="1" xfId="0" quotePrefix="1" applyFont="1" applyBorder="1" applyAlignment="1">
      <alignment horizontal="center" vertical="center" wrapText="1"/>
    </xf>
    <xf numFmtId="0" fontId="32" fillId="5" borderId="1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wrapText="1"/>
    </xf>
    <xf numFmtId="0" fontId="32" fillId="0" borderId="1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/>
    </xf>
    <xf numFmtId="2" fontId="13" fillId="5" borderId="5" xfId="0" applyNumberFormat="1" applyFont="1" applyFill="1" applyBorder="1" applyAlignment="1">
      <alignment horizontal="center" vertical="center"/>
    </xf>
    <xf numFmtId="2" fontId="13" fillId="5" borderId="1" xfId="0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3" fillId="5" borderId="6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2" fontId="13" fillId="5" borderId="11" xfId="0" applyNumberFormat="1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5" borderId="6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7" fillId="5" borderId="5" xfId="0" applyFont="1" applyFill="1" applyBorder="1" applyAlignment="1">
      <alignment horizontal="center" vertical="center" wrapText="1"/>
    </xf>
    <xf numFmtId="0" fontId="27" fillId="5" borderId="3" xfId="0" applyFont="1" applyFill="1" applyBorder="1" applyAlignment="1">
      <alignment horizontal="center" vertical="center" wrapText="1"/>
    </xf>
    <xf numFmtId="0" fontId="27" fillId="5" borderId="6" xfId="0" applyFont="1" applyFill="1" applyBorder="1" applyAlignment="1">
      <alignment horizontal="center" vertical="center" wrapText="1"/>
    </xf>
    <xf numFmtId="2" fontId="2" fillId="5" borderId="1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</cellXfs>
  <cellStyles count="2">
    <cellStyle name="Bình thường" xfId="0" builtinId="0"/>
    <cellStyle name="Dấu phẩy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1P2P3%20TRUNG%20B&#204;NH%20Qu&#253;%202.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i&#7873;n%20l&#432;&#417;ng/TI&#7872;N%20L&#431;&#416;NG%202017/L&#431;&#416;NG%20QU&#221;/Qu&#253;%201.2017/S&#7889;%20li&#7879;u/TBP1P2P3_Quy1_2017_201704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i&#7873;n%20l&#432;&#417;ng/TI&#7872;N%20L&#431;&#416;NG%202016/L&#431;&#416;NG%20QU&#221;/Qu&#253;%203/S&#7889;%20li&#7879;u/BSC_TB_QUY3_2016_24102016_2016102405091219519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i&#7873;n%20l&#432;&#417;ng/TI&#7872;N%20L&#431;&#416;NG%202017/CV/CV%20VTTN/HD%20c&#244;ng%20t&#225;c%20ti&#7873;n%20l&#432;&#417;ng/Qu&#7929;%20ti&#7873;n%20l&#432;&#417;ng%20KH-%20l&#227;nh%20&#273;&#7841;o%20c&#225;c%20&#272;V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han"/>
      <sheetName val="TapThe"/>
      <sheetName val="Sheet3"/>
    </sheetNames>
    <sheetDataSet>
      <sheetData sheetId="0">
        <row r="1">
          <cell r="A1" t="str">
            <v>NhanSuID</v>
          </cell>
          <cell r="B1" t="str">
            <v>HoTen</v>
          </cell>
          <cell r="C1" t="str">
            <v>P1TB_QUY</v>
          </cell>
          <cell r="D1" t="str">
            <v>P1TBKK_QUY</v>
          </cell>
          <cell r="E1" t="str">
            <v>P2TB_QUY</v>
          </cell>
          <cell r="F1" t="str">
            <v>P1P2KK_TB</v>
          </cell>
          <cell r="G1" t="str">
            <v>P3_BSC_CN</v>
          </cell>
        </row>
        <row r="2">
          <cell r="A2">
            <v>111</v>
          </cell>
          <cell r="B2" t="str">
            <v>Bế Vũ Dũng</v>
          </cell>
          <cell r="C2">
            <v>354</v>
          </cell>
          <cell r="D2">
            <v>371.7</v>
          </cell>
          <cell r="E2">
            <v>1</v>
          </cell>
          <cell r="F2">
            <v>371.7</v>
          </cell>
          <cell r="G2">
            <v>1.0166660000000001</v>
          </cell>
        </row>
        <row r="3">
          <cell r="A3">
            <v>245</v>
          </cell>
          <cell r="B3" t="str">
            <v>Bùi Hữu Tập</v>
          </cell>
          <cell r="C3">
            <v>354</v>
          </cell>
          <cell r="D3">
            <v>371.7</v>
          </cell>
          <cell r="E3">
            <v>1</v>
          </cell>
          <cell r="F3">
            <v>371.7</v>
          </cell>
          <cell r="G3">
            <v>1.0066660000000001</v>
          </cell>
        </row>
        <row r="4">
          <cell r="A4">
            <v>390</v>
          </cell>
          <cell r="B4" t="str">
            <v>Bùi Thanh Tùng</v>
          </cell>
          <cell r="C4">
            <v>236</v>
          </cell>
          <cell r="D4">
            <v>259.60000000000002</v>
          </cell>
          <cell r="E4">
            <v>1</v>
          </cell>
          <cell r="F4">
            <v>259.60000000000002</v>
          </cell>
          <cell r="G4">
            <v>0.593333</v>
          </cell>
        </row>
        <row r="5">
          <cell r="A5">
            <v>365</v>
          </cell>
          <cell r="B5" t="str">
            <v>Bùi Tiến Sơn</v>
          </cell>
          <cell r="C5">
            <v>386</v>
          </cell>
          <cell r="D5">
            <v>424.6</v>
          </cell>
          <cell r="E5">
            <v>1</v>
          </cell>
          <cell r="F5">
            <v>424.6</v>
          </cell>
          <cell r="G5">
            <v>1</v>
          </cell>
        </row>
        <row r="6">
          <cell r="A6">
            <v>66</v>
          </cell>
          <cell r="B6" t="str">
            <v>Cao Thị Anh Thư</v>
          </cell>
          <cell r="C6">
            <v>635</v>
          </cell>
          <cell r="D6">
            <v>730.25</v>
          </cell>
          <cell r="E6">
            <v>1</v>
          </cell>
          <cell r="F6">
            <v>730.25</v>
          </cell>
          <cell r="G6">
            <v>0.99666600000000005</v>
          </cell>
        </row>
        <row r="7">
          <cell r="A7">
            <v>320</v>
          </cell>
          <cell r="B7" t="str">
            <v>Cao Văn Tuấn</v>
          </cell>
          <cell r="C7">
            <v>423</v>
          </cell>
          <cell r="D7">
            <v>423</v>
          </cell>
          <cell r="E7">
            <v>1</v>
          </cell>
          <cell r="F7">
            <v>423</v>
          </cell>
          <cell r="G7">
            <v>1.013333</v>
          </cell>
        </row>
        <row r="8">
          <cell r="A8">
            <v>366</v>
          </cell>
          <cell r="B8" t="str">
            <v>Chu Khánh Thành</v>
          </cell>
          <cell r="C8">
            <v>635</v>
          </cell>
          <cell r="D8">
            <v>635</v>
          </cell>
          <cell r="E8">
            <v>0.9</v>
          </cell>
          <cell r="F8">
            <v>571.5</v>
          </cell>
          <cell r="G8">
            <v>0.973333</v>
          </cell>
        </row>
        <row r="9">
          <cell r="A9">
            <v>386</v>
          </cell>
          <cell r="B9" t="str">
            <v>Chu Văn Hiệp</v>
          </cell>
          <cell r="C9">
            <v>354</v>
          </cell>
          <cell r="D9">
            <v>371.7</v>
          </cell>
          <cell r="E9">
            <v>0.95</v>
          </cell>
          <cell r="F9">
            <v>353.11500000000001</v>
          </cell>
          <cell r="G9">
            <v>0.97666600000000003</v>
          </cell>
        </row>
        <row r="10">
          <cell r="A10">
            <v>291</v>
          </cell>
          <cell r="B10" t="str">
            <v>Đàm Quang Trung</v>
          </cell>
          <cell r="C10">
            <v>487</v>
          </cell>
          <cell r="D10">
            <v>535.70000000000005</v>
          </cell>
          <cell r="E10">
            <v>1</v>
          </cell>
          <cell r="F10">
            <v>535.70000000000005</v>
          </cell>
          <cell r="G10">
            <v>0.95666600000000002</v>
          </cell>
        </row>
        <row r="11">
          <cell r="A11">
            <v>299</v>
          </cell>
          <cell r="B11" t="str">
            <v>Đàm Thanh Tùng</v>
          </cell>
          <cell r="C11">
            <v>364.66666600000002</v>
          </cell>
          <cell r="D11">
            <v>401.13333299999999</v>
          </cell>
          <cell r="E11">
            <v>0.93333299999999997</v>
          </cell>
          <cell r="F11">
            <v>375.17333300000001</v>
          </cell>
          <cell r="G11">
            <v>0.92333299999999996</v>
          </cell>
        </row>
        <row r="12">
          <cell r="A12">
            <v>392</v>
          </cell>
          <cell r="B12" t="str">
            <v>Đặng Trung Hà</v>
          </cell>
          <cell r="C12">
            <v>487</v>
          </cell>
          <cell r="D12">
            <v>511.35</v>
          </cell>
          <cell r="E12">
            <v>1</v>
          </cell>
          <cell r="F12">
            <v>511.35</v>
          </cell>
          <cell r="G12">
            <v>1.003333</v>
          </cell>
        </row>
        <row r="13">
          <cell r="A13">
            <v>177</v>
          </cell>
          <cell r="B13" t="str">
            <v>Đào Anh Kiên</v>
          </cell>
          <cell r="C13">
            <v>354</v>
          </cell>
          <cell r="D13">
            <v>389.4</v>
          </cell>
          <cell r="E13">
            <v>0.99</v>
          </cell>
          <cell r="F13">
            <v>385.50599999999997</v>
          </cell>
          <cell r="G13">
            <v>0.90333300000000005</v>
          </cell>
        </row>
        <row r="14">
          <cell r="A14">
            <v>55</v>
          </cell>
          <cell r="B14" t="str">
            <v>Đào Đình Thành</v>
          </cell>
          <cell r="C14">
            <v>455</v>
          </cell>
          <cell r="D14">
            <v>523.25</v>
          </cell>
          <cell r="E14">
            <v>1.1000000000000001</v>
          </cell>
          <cell r="F14">
            <v>575.57500000000005</v>
          </cell>
          <cell r="G14">
            <v>1.0166660000000001</v>
          </cell>
        </row>
        <row r="15">
          <cell r="A15">
            <v>67</v>
          </cell>
          <cell r="B15" t="str">
            <v>Đào Đức Vương</v>
          </cell>
          <cell r="C15">
            <v>487</v>
          </cell>
          <cell r="D15">
            <v>560.04999999999995</v>
          </cell>
          <cell r="E15">
            <v>1</v>
          </cell>
          <cell r="F15">
            <v>560.04999999999995</v>
          </cell>
          <cell r="G15">
            <v>0.95666600000000002</v>
          </cell>
        </row>
        <row r="16">
          <cell r="A16">
            <v>156</v>
          </cell>
          <cell r="B16" t="str">
            <v>Đào Quang Toàn</v>
          </cell>
          <cell r="C16">
            <v>354</v>
          </cell>
          <cell r="D16">
            <v>389.4</v>
          </cell>
          <cell r="E16">
            <v>1</v>
          </cell>
          <cell r="F16">
            <v>389.4</v>
          </cell>
          <cell r="G16">
            <v>0.92</v>
          </cell>
        </row>
        <row r="17">
          <cell r="A17">
            <v>158</v>
          </cell>
          <cell r="B17" t="str">
            <v>Đào Quang Tuấn</v>
          </cell>
          <cell r="C17">
            <v>354</v>
          </cell>
          <cell r="D17">
            <v>389.4</v>
          </cell>
          <cell r="E17">
            <v>1</v>
          </cell>
          <cell r="F17">
            <v>389.4</v>
          </cell>
          <cell r="G17">
            <v>0.96333299999999999</v>
          </cell>
        </row>
        <row r="18">
          <cell r="A18">
            <v>406</v>
          </cell>
          <cell r="B18" t="str">
            <v>Đào Tiến Thành</v>
          </cell>
          <cell r="C18">
            <v>386</v>
          </cell>
          <cell r="D18">
            <v>424.6</v>
          </cell>
          <cell r="E18">
            <v>1</v>
          </cell>
          <cell r="F18">
            <v>424.6</v>
          </cell>
          <cell r="G18">
            <v>1</v>
          </cell>
        </row>
        <row r="19">
          <cell r="A19">
            <v>147</v>
          </cell>
          <cell r="B19" t="str">
            <v>Đào Tuấn Minh</v>
          </cell>
          <cell r="C19">
            <v>354</v>
          </cell>
          <cell r="D19">
            <v>389.4</v>
          </cell>
          <cell r="E19">
            <v>1.02</v>
          </cell>
          <cell r="F19">
            <v>397.18799999999999</v>
          </cell>
          <cell r="G19">
            <v>0.98</v>
          </cell>
        </row>
        <row r="20">
          <cell r="A20">
            <v>181</v>
          </cell>
          <cell r="B20" t="str">
            <v>Đinh Hồng Phú</v>
          </cell>
          <cell r="C20">
            <v>354</v>
          </cell>
          <cell r="D20">
            <v>389.4</v>
          </cell>
          <cell r="E20">
            <v>1.0266660000000001</v>
          </cell>
          <cell r="F20">
            <v>399.78399999999999</v>
          </cell>
          <cell r="G20">
            <v>0.95</v>
          </cell>
        </row>
        <row r="21">
          <cell r="A21">
            <v>65</v>
          </cell>
          <cell r="B21" t="str">
            <v>Đinh Hữu Thảo</v>
          </cell>
          <cell r="C21">
            <v>455</v>
          </cell>
          <cell r="D21">
            <v>523.25</v>
          </cell>
          <cell r="E21">
            <v>1.05</v>
          </cell>
          <cell r="F21">
            <v>549.41250000000002</v>
          </cell>
          <cell r="G21">
            <v>0.99666600000000005</v>
          </cell>
        </row>
        <row r="22">
          <cell r="A22">
            <v>347</v>
          </cell>
          <cell r="B22" t="str">
            <v>Đinh Quang Nhiếp</v>
          </cell>
          <cell r="C22">
            <v>354</v>
          </cell>
          <cell r="D22">
            <v>371.7</v>
          </cell>
          <cell r="E22">
            <v>1</v>
          </cell>
          <cell r="F22">
            <v>371.7</v>
          </cell>
          <cell r="G22">
            <v>0.88666599999999995</v>
          </cell>
        </row>
        <row r="23">
          <cell r="A23">
            <v>354</v>
          </cell>
          <cell r="B23" t="str">
            <v>Đinh Trung Tín</v>
          </cell>
          <cell r="C23">
            <v>552</v>
          </cell>
          <cell r="D23">
            <v>607.20000000000005</v>
          </cell>
          <cell r="E23">
            <v>1</v>
          </cell>
          <cell r="F23">
            <v>607.20000000000005</v>
          </cell>
          <cell r="G23">
            <v>1</v>
          </cell>
        </row>
        <row r="24">
          <cell r="A24">
            <v>342</v>
          </cell>
          <cell r="B24" t="str">
            <v>Đỗ Đình An</v>
          </cell>
          <cell r="C24">
            <v>423</v>
          </cell>
          <cell r="D24">
            <v>444.15</v>
          </cell>
          <cell r="E24">
            <v>1</v>
          </cell>
          <cell r="F24">
            <v>444.15</v>
          </cell>
          <cell r="G24">
            <v>0.85</v>
          </cell>
        </row>
        <row r="25">
          <cell r="A25">
            <v>339</v>
          </cell>
          <cell r="B25" t="str">
            <v>Đỗ Mạnh Tiến</v>
          </cell>
          <cell r="C25">
            <v>354</v>
          </cell>
          <cell r="D25">
            <v>371.7</v>
          </cell>
          <cell r="E25">
            <v>1</v>
          </cell>
          <cell r="F25">
            <v>371.7</v>
          </cell>
          <cell r="G25">
            <v>0.88333300000000003</v>
          </cell>
        </row>
        <row r="26">
          <cell r="A26">
            <v>425</v>
          </cell>
          <cell r="B26" t="str">
            <v>Đỗ Quang Vinh</v>
          </cell>
          <cell r="C26">
            <v>354</v>
          </cell>
          <cell r="D26">
            <v>354</v>
          </cell>
          <cell r="E26">
            <v>0.7</v>
          </cell>
          <cell r="F26">
            <v>247.8</v>
          </cell>
          <cell r="G26">
            <v>0.49333300000000002</v>
          </cell>
        </row>
        <row r="27">
          <cell r="A27">
            <v>73</v>
          </cell>
          <cell r="B27" t="str">
            <v>Đỗ Quyết Chiến</v>
          </cell>
          <cell r="C27">
            <v>354</v>
          </cell>
          <cell r="D27">
            <v>389.4</v>
          </cell>
          <cell r="E27">
            <v>1</v>
          </cell>
          <cell r="F27">
            <v>389.4</v>
          </cell>
          <cell r="G27">
            <v>0.95666600000000002</v>
          </cell>
        </row>
        <row r="28">
          <cell r="A28">
            <v>236</v>
          </cell>
          <cell r="B28" t="str">
            <v>Đỗ Thái Sơn</v>
          </cell>
          <cell r="C28">
            <v>364.66666600000002</v>
          </cell>
          <cell r="D28">
            <v>401.13333299999999</v>
          </cell>
          <cell r="E28">
            <v>1</v>
          </cell>
          <cell r="F28">
            <v>401.13333299999999</v>
          </cell>
          <cell r="G28">
            <v>0.94333299999999998</v>
          </cell>
        </row>
        <row r="29">
          <cell r="A29">
            <v>445</v>
          </cell>
          <cell r="B29" t="str">
            <v>Đoàn Minh Đức</v>
          </cell>
          <cell r="C29">
            <v>354</v>
          </cell>
          <cell r="D29">
            <v>389.4</v>
          </cell>
          <cell r="E29">
            <v>0.8</v>
          </cell>
          <cell r="F29">
            <v>311.52</v>
          </cell>
          <cell r="G29">
            <v>0.88333300000000003</v>
          </cell>
        </row>
        <row r="30">
          <cell r="A30">
            <v>49</v>
          </cell>
          <cell r="B30" t="str">
            <v>Đồng Văn Chấn</v>
          </cell>
          <cell r="C30">
            <v>487</v>
          </cell>
          <cell r="D30">
            <v>560.04999999999995</v>
          </cell>
          <cell r="E30">
            <v>1</v>
          </cell>
          <cell r="F30">
            <v>560.04999999999995</v>
          </cell>
          <cell r="G30">
            <v>0.98666600000000004</v>
          </cell>
        </row>
        <row r="31">
          <cell r="A31">
            <v>303</v>
          </cell>
          <cell r="B31" t="str">
            <v>Đồng Văn Giang</v>
          </cell>
          <cell r="C31">
            <v>354</v>
          </cell>
          <cell r="D31">
            <v>354</v>
          </cell>
          <cell r="E31">
            <v>1</v>
          </cell>
          <cell r="F31">
            <v>354</v>
          </cell>
          <cell r="G31">
            <v>0.936666</v>
          </cell>
        </row>
        <row r="32">
          <cell r="A32">
            <v>223</v>
          </cell>
          <cell r="B32" t="str">
            <v>Đồng Văn Hoàn</v>
          </cell>
          <cell r="C32">
            <v>354</v>
          </cell>
          <cell r="D32">
            <v>389.4</v>
          </cell>
          <cell r="E32">
            <v>1</v>
          </cell>
          <cell r="F32">
            <v>389.4</v>
          </cell>
          <cell r="G32">
            <v>0.98</v>
          </cell>
        </row>
        <row r="33">
          <cell r="A33">
            <v>226</v>
          </cell>
          <cell r="B33" t="str">
            <v>Đồng Văn Thùy</v>
          </cell>
          <cell r="C33">
            <v>354</v>
          </cell>
          <cell r="D33">
            <v>389.4</v>
          </cell>
          <cell r="E33">
            <v>1</v>
          </cell>
          <cell r="F33">
            <v>389.4</v>
          </cell>
          <cell r="G33">
            <v>0.95</v>
          </cell>
        </row>
        <row r="34">
          <cell r="A34">
            <v>316</v>
          </cell>
          <cell r="B34" t="str">
            <v>Dương Anh Bằng</v>
          </cell>
          <cell r="C34">
            <v>364.66666600000002</v>
          </cell>
          <cell r="D34">
            <v>364.66666600000002</v>
          </cell>
          <cell r="E34">
            <v>0.98333300000000001</v>
          </cell>
          <cell r="F34">
            <v>358.76666599999999</v>
          </cell>
          <cell r="G34">
            <v>0.90333300000000005</v>
          </cell>
        </row>
        <row r="35">
          <cell r="A35">
            <v>246</v>
          </cell>
          <cell r="B35" t="str">
            <v>Dương Cao Cường</v>
          </cell>
          <cell r="C35">
            <v>354</v>
          </cell>
          <cell r="D35">
            <v>371.7</v>
          </cell>
          <cell r="E35">
            <v>1</v>
          </cell>
          <cell r="F35">
            <v>371.7</v>
          </cell>
          <cell r="G35">
            <v>0.95333299999999999</v>
          </cell>
        </row>
        <row r="36">
          <cell r="A36">
            <v>211</v>
          </cell>
          <cell r="B36" t="str">
            <v>Dương Đình Hậu</v>
          </cell>
          <cell r="C36">
            <v>354</v>
          </cell>
          <cell r="D36">
            <v>389.4</v>
          </cell>
          <cell r="E36">
            <v>1</v>
          </cell>
          <cell r="F36">
            <v>389.4</v>
          </cell>
          <cell r="G36">
            <v>0.92333299999999996</v>
          </cell>
        </row>
        <row r="37">
          <cell r="A37">
            <v>248</v>
          </cell>
          <cell r="B37" t="str">
            <v>Dương Hoài Nam</v>
          </cell>
          <cell r="C37">
            <v>354</v>
          </cell>
          <cell r="D37">
            <v>371.7</v>
          </cell>
          <cell r="E37">
            <v>1</v>
          </cell>
          <cell r="F37">
            <v>371.7</v>
          </cell>
          <cell r="G37">
            <v>0.99333300000000002</v>
          </cell>
        </row>
        <row r="38">
          <cell r="A38">
            <v>247</v>
          </cell>
          <cell r="B38" t="str">
            <v>Dương Lý Luận</v>
          </cell>
          <cell r="C38">
            <v>354</v>
          </cell>
          <cell r="D38">
            <v>371.7</v>
          </cell>
          <cell r="E38">
            <v>1</v>
          </cell>
          <cell r="F38">
            <v>371.7</v>
          </cell>
          <cell r="G38">
            <v>0.94333299999999998</v>
          </cell>
        </row>
        <row r="39">
          <cell r="A39">
            <v>145</v>
          </cell>
          <cell r="B39" t="str">
            <v>Dương Quang Huy</v>
          </cell>
          <cell r="C39">
            <v>455</v>
          </cell>
          <cell r="D39">
            <v>500.5</v>
          </cell>
          <cell r="E39">
            <v>1</v>
          </cell>
          <cell r="F39">
            <v>500.5</v>
          </cell>
          <cell r="G39">
            <v>0.94333299999999998</v>
          </cell>
        </row>
        <row r="40">
          <cell r="A40">
            <v>293</v>
          </cell>
          <cell r="B40" t="str">
            <v>Dương Quốc Hoàn</v>
          </cell>
          <cell r="C40">
            <v>354</v>
          </cell>
          <cell r="D40">
            <v>389.4</v>
          </cell>
          <cell r="E40">
            <v>1</v>
          </cell>
          <cell r="F40">
            <v>389.4</v>
          </cell>
          <cell r="G40">
            <v>0.973333</v>
          </cell>
        </row>
        <row r="41">
          <cell r="A41">
            <v>402</v>
          </cell>
          <cell r="B41" t="str">
            <v>Dương Thanh Tùng</v>
          </cell>
          <cell r="C41">
            <v>354</v>
          </cell>
          <cell r="D41">
            <v>371.7</v>
          </cell>
          <cell r="E41">
            <v>1</v>
          </cell>
          <cell r="F41">
            <v>371.7</v>
          </cell>
          <cell r="G41">
            <v>1.03</v>
          </cell>
        </row>
        <row r="42">
          <cell r="A42">
            <v>928</v>
          </cell>
          <cell r="B42" t="str">
            <v>Dương Tuấn Cường</v>
          </cell>
          <cell r="C42">
            <v>455</v>
          </cell>
          <cell r="D42">
            <v>523.25</v>
          </cell>
          <cell r="E42">
            <v>0.8</v>
          </cell>
          <cell r="F42">
            <v>418.6</v>
          </cell>
          <cell r="G42">
            <v>0.936666</v>
          </cell>
        </row>
        <row r="43">
          <cell r="A43">
            <v>318</v>
          </cell>
          <cell r="B43" t="str">
            <v>Dương Văn Sỹ</v>
          </cell>
          <cell r="C43">
            <v>354</v>
          </cell>
          <cell r="D43">
            <v>354</v>
          </cell>
          <cell r="E43">
            <v>1</v>
          </cell>
          <cell r="F43">
            <v>354</v>
          </cell>
          <cell r="G43">
            <v>1.0266660000000001</v>
          </cell>
        </row>
        <row r="44">
          <cell r="A44">
            <v>150</v>
          </cell>
          <cell r="B44" t="str">
            <v>Dương Văn Thiệp</v>
          </cell>
          <cell r="C44">
            <v>354</v>
          </cell>
          <cell r="D44">
            <v>389.4</v>
          </cell>
          <cell r="E44">
            <v>1</v>
          </cell>
          <cell r="F44">
            <v>389.4</v>
          </cell>
          <cell r="G44">
            <v>0.98</v>
          </cell>
        </row>
        <row r="45">
          <cell r="A45">
            <v>185</v>
          </cell>
          <cell r="B45" t="str">
            <v>Dương Văn Thuần</v>
          </cell>
          <cell r="C45">
            <v>354</v>
          </cell>
          <cell r="D45">
            <v>371.7</v>
          </cell>
          <cell r="E45">
            <v>1</v>
          </cell>
          <cell r="F45">
            <v>371.7</v>
          </cell>
          <cell r="G45">
            <v>0.92</v>
          </cell>
        </row>
        <row r="46">
          <cell r="A46">
            <v>417</v>
          </cell>
          <cell r="B46" t="str">
            <v>Hà Tiến Dũng</v>
          </cell>
          <cell r="C46">
            <v>354</v>
          </cell>
          <cell r="D46">
            <v>389.4</v>
          </cell>
          <cell r="E46">
            <v>0.95</v>
          </cell>
          <cell r="F46">
            <v>369.93</v>
          </cell>
          <cell r="G46">
            <v>0.99333300000000002</v>
          </cell>
        </row>
        <row r="47">
          <cell r="A47">
            <v>314</v>
          </cell>
          <cell r="B47" t="str">
            <v>Hồ Đức Tuấn</v>
          </cell>
          <cell r="C47">
            <v>354</v>
          </cell>
          <cell r="D47">
            <v>354</v>
          </cell>
          <cell r="E47">
            <v>1</v>
          </cell>
          <cell r="F47">
            <v>354</v>
          </cell>
          <cell r="G47">
            <v>1</v>
          </cell>
        </row>
        <row r="48">
          <cell r="A48">
            <v>349</v>
          </cell>
          <cell r="B48" t="str">
            <v>Hồ Lý Lộc</v>
          </cell>
          <cell r="C48">
            <v>423</v>
          </cell>
          <cell r="D48">
            <v>444.15</v>
          </cell>
          <cell r="E48">
            <v>1</v>
          </cell>
          <cell r="F48">
            <v>444.15</v>
          </cell>
          <cell r="G48">
            <v>0.90333300000000005</v>
          </cell>
        </row>
        <row r="49">
          <cell r="A49">
            <v>139</v>
          </cell>
          <cell r="B49" t="str">
            <v>Hồ Thị Hải Yến</v>
          </cell>
          <cell r="C49">
            <v>354</v>
          </cell>
          <cell r="D49">
            <v>389.4</v>
          </cell>
          <cell r="E49">
            <v>1.013333</v>
          </cell>
          <cell r="F49">
            <v>394.59199999999998</v>
          </cell>
          <cell r="G49">
            <v>0.973333</v>
          </cell>
        </row>
        <row r="50">
          <cell r="A50">
            <v>272</v>
          </cell>
          <cell r="B50" t="str">
            <v>Hoàng Mạnh Hà</v>
          </cell>
          <cell r="C50">
            <v>354</v>
          </cell>
          <cell r="D50">
            <v>354</v>
          </cell>
          <cell r="E50">
            <v>0.97</v>
          </cell>
          <cell r="F50">
            <v>343.38</v>
          </cell>
          <cell r="G50">
            <v>0.97</v>
          </cell>
        </row>
        <row r="51">
          <cell r="A51">
            <v>376</v>
          </cell>
          <cell r="B51" t="str">
            <v>Hoàng Phương Đông</v>
          </cell>
          <cell r="C51">
            <v>635</v>
          </cell>
          <cell r="D51">
            <v>698.5</v>
          </cell>
          <cell r="E51">
            <v>1</v>
          </cell>
          <cell r="F51">
            <v>698.5</v>
          </cell>
          <cell r="G51">
            <v>0.89666599999999996</v>
          </cell>
        </row>
        <row r="52">
          <cell r="A52">
            <v>23</v>
          </cell>
          <cell r="B52" t="str">
            <v>Hoàng Quốc Bảo</v>
          </cell>
          <cell r="C52">
            <v>455</v>
          </cell>
          <cell r="D52">
            <v>523.25</v>
          </cell>
          <cell r="E52">
            <v>1</v>
          </cell>
          <cell r="F52">
            <v>523.25</v>
          </cell>
          <cell r="G52">
            <v>1</v>
          </cell>
        </row>
        <row r="53">
          <cell r="A53">
            <v>357</v>
          </cell>
          <cell r="B53" t="str">
            <v>Hoàng Thị Kim Huệ</v>
          </cell>
          <cell r="C53">
            <v>386</v>
          </cell>
          <cell r="D53">
            <v>424.6</v>
          </cell>
          <cell r="E53">
            <v>1</v>
          </cell>
          <cell r="F53">
            <v>424.6</v>
          </cell>
          <cell r="G53">
            <v>0.98666600000000004</v>
          </cell>
        </row>
        <row r="54">
          <cell r="A54">
            <v>18</v>
          </cell>
          <cell r="B54" t="str">
            <v>Hoàng Thị Thanh Thủy</v>
          </cell>
          <cell r="C54">
            <v>635</v>
          </cell>
          <cell r="D54">
            <v>730.25</v>
          </cell>
          <cell r="E54">
            <v>1.05</v>
          </cell>
          <cell r="F54">
            <v>766.76250000000005</v>
          </cell>
          <cell r="G54">
            <v>1</v>
          </cell>
        </row>
        <row r="55">
          <cell r="A55">
            <v>384</v>
          </cell>
          <cell r="B55" t="str">
            <v>Hoàng Tuấn Tú</v>
          </cell>
          <cell r="C55">
            <v>455</v>
          </cell>
          <cell r="D55">
            <v>523.25</v>
          </cell>
          <cell r="E55">
            <v>0.95</v>
          </cell>
          <cell r="F55">
            <v>497.08749999999998</v>
          </cell>
          <cell r="G55">
            <v>1.02</v>
          </cell>
        </row>
        <row r="56">
          <cell r="A56">
            <v>101</v>
          </cell>
          <cell r="B56" t="str">
            <v>Hoàng Văn Cương</v>
          </cell>
          <cell r="C56">
            <v>354</v>
          </cell>
          <cell r="D56">
            <v>354</v>
          </cell>
          <cell r="E56">
            <v>1</v>
          </cell>
          <cell r="F56">
            <v>354</v>
          </cell>
          <cell r="G56">
            <v>0.92333299999999996</v>
          </cell>
        </row>
        <row r="57">
          <cell r="A57">
            <v>195</v>
          </cell>
          <cell r="B57" t="str">
            <v>Hoàng Văn Toán</v>
          </cell>
          <cell r="C57">
            <v>423</v>
          </cell>
          <cell r="D57">
            <v>423</v>
          </cell>
          <cell r="E57">
            <v>0.95</v>
          </cell>
          <cell r="F57">
            <v>401.85</v>
          </cell>
          <cell r="G57">
            <v>0.97666600000000003</v>
          </cell>
        </row>
        <row r="58">
          <cell r="A58">
            <v>256</v>
          </cell>
          <cell r="B58" t="str">
            <v>Hoàng Văn Tuệ</v>
          </cell>
          <cell r="C58">
            <v>354</v>
          </cell>
          <cell r="D58">
            <v>354</v>
          </cell>
          <cell r="E58">
            <v>0.97</v>
          </cell>
          <cell r="F58">
            <v>343.38</v>
          </cell>
          <cell r="G58">
            <v>0.92666599999999999</v>
          </cell>
        </row>
        <row r="59">
          <cell r="A59">
            <v>426</v>
          </cell>
          <cell r="B59" t="str">
            <v>Hoàng Việt Dũng</v>
          </cell>
          <cell r="C59">
            <v>354</v>
          </cell>
          <cell r="D59">
            <v>389.4</v>
          </cell>
          <cell r="E59">
            <v>0.8</v>
          </cell>
          <cell r="F59">
            <v>311.52</v>
          </cell>
          <cell r="G59">
            <v>0.91333299999999995</v>
          </cell>
        </row>
        <row r="60">
          <cell r="A60">
            <v>501</v>
          </cell>
          <cell r="B60" t="str">
            <v>Huỳnh Phước Đức</v>
          </cell>
          <cell r="C60">
            <v>236</v>
          </cell>
          <cell r="D60">
            <v>259.60000000000002</v>
          </cell>
          <cell r="E60">
            <v>0.97</v>
          </cell>
          <cell r="F60">
            <v>251.81200000000001</v>
          </cell>
          <cell r="G60">
            <v>0.593333</v>
          </cell>
        </row>
        <row r="61">
          <cell r="A61">
            <v>442</v>
          </cell>
          <cell r="B61" t="str">
            <v>Khương Đức Cường</v>
          </cell>
          <cell r="C61">
            <v>635</v>
          </cell>
          <cell r="D61">
            <v>698.5</v>
          </cell>
          <cell r="E61">
            <v>0.85</v>
          </cell>
          <cell r="F61">
            <v>593.72500000000002</v>
          </cell>
          <cell r="G61">
            <v>0.973333</v>
          </cell>
        </row>
        <row r="62">
          <cell r="A62">
            <v>9</v>
          </cell>
          <cell r="B62" t="str">
            <v>Lại Mạnh Triển</v>
          </cell>
          <cell r="C62">
            <v>635</v>
          </cell>
          <cell r="D62">
            <v>698.5</v>
          </cell>
          <cell r="E62">
            <v>1</v>
          </cell>
          <cell r="F62">
            <v>698.5</v>
          </cell>
          <cell r="G62">
            <v>0.92333299999999996</v>
          </cell>
        </row>
        <row r="63">
          <cell r="A63">
            <v>410</v>
          </cell>
          <cell r="B63" t="str">
            <v>Lại Xuân Hải</v>
          </cell>
          <cell r="C63">
            <v>386</v>
          </cell>
          <cell r="D63">
            <v>424.6</v>
          </cell>
          <cell r="E63">
            <v>1</v>
          </cell>
          <cell r="F63">
            <v>424.6</v>
          </cell>
          <cell r="G63">
            <v>1</v>
          </cell>
        </row>
        <row r="64">
          <cell r="A64">
            <v>224</v>
          </cell>
          <cell r="B64" t="str">
            <v>Lê Anh Lộc</v>
          </cell>
          <cell r="C64">
            <v>354</v>
          </cell>
          <cell r="D64">
            <v>389.4</v>
          </cell>
          <cell r="E64">
            <v>1</v>
          </cell>
          <cell r="F64">
            <v>389.4</v>
          </cell>
          <cell r="G64">
            <v>0.99</v>
          </cell>
        </row>
        <row r="65">
          <cell r="A65">
            <v>157</v>
          </cell>
          <cell r="B65" t="str">
            <v>Lê Anh Tuấn</v>
          </cell>
          <cell r="C65">
            <v>354</v>
          </cell>
          <cell r="D65">
            <v>371.7</v>
          </cell>
          <cell r="E65">
            <v>1</v>
          </cell>
          <cell r="F65">
            <v>371.7</v>
          </cell>
          <cell r="G65">
            <v>0.97666600000000003</v>
          </cell>
        </row>
        <row r="66">
          <cell r="A66">
            <v>130</v>
          </cell>
          <cell r="B66" t="str">
            <v>Lê Đại Hải</v>
          </cell>
          <cell r="C66">
            <v>354</v>
          </cell>
          <cell r="D66">
            <v>389.4</v>
          </cell>
          <cell r="E66">
            <v>1.01</v>
          </cell>
          <cell r="F66">
            <v>393.29399999999998</v>
          </cell>
          <cell r="G66">
            <v>0.89333300000000004</v>
          </cell>
        </row>
        <row r="67">
          <cell r="A67">
            <v>234</v>
          </cell>
          <cell r="B67" t="str">
            <v>Lê Đình Khánh</v>
          </cell>
          <cell r="C67">
            <v>354</v>
          </cell>
          <cell r="D67">
            <v>389.4</v>
          </cell>
          <cell r="E67">
            <v>1</v>
          </cell>
          <cell r="F67">
            <v>389.4</v>
          </cell>
          <cell r="G67">
            <v>0.96</v>
          </cell>
        </row>
        <row r="68">
          <cell r="A68">
            <v>135</v>
          </cell>
          <cell r="B68" t="str">
            <v>Lê Hồng Nam</v>
          </cell>
          <cell r="C68">
            <v>354</v>
          </cell>
          <cell r="D68">
            <v>389.4</v>
          </cell>
          <cell r="E68">
            <v>1</v>
          </cell>
          <cell r="F68">
            <v>389.4</v>
          </cell>
          <cell r="G68">
            <v>0.92666599999999999</v>
          </cell>
        </row>
        <row r="69">
          <cell r="A69">
            <v>229</v>
          </cell>
          <cell r="B69" t="str">
            <v>Lê Hồng Quân</v>
          </cell>
          <cell r="C69">
            <v>423</v>
          </cell>
          <cell r="D69">
            <v>465.3</v>
          </cell>
          <cell r="E69">
            <v>1</v>
          </cell>
          <cell r="F69">
            <v>465.3</v>
          </cell>
          <cell r="G69">
            <v>0.936666</v>
          </cell>
        </row>
        <row r="70">
          <cell r="A70">
            <v>321</v>
          </cell>
          <cell r="B70" t="str">
            <v>Lê Mạnh Cường</v>
          </cell>
          <cell r="C70">
            <v>354</v>
          </cell>
          <cell r="D70">
            <v>354</v>
          </cell>
          <cell r="E70">
            <v>1</v>
          </cell>
          <cell r="F70">
            <v>354</v>
          </cell>
          <cell r="G70">
            <v>1.0433330000000001</v>
          </cell>
        </row>
        <row r="71">
          <cell r="A71">
            <v>312</v>
          </cell>
          <cell r="B71" t="str">
            <v>Lê Mạnh Linh</v>
          </cell>
          <cell r="C71">
            <v>364.66666600000002</v>
          </cell>
          <cell r="D71">
            <v>364.66666600000002</v>
          </cell>
          <cell r="E71">
            <v>1.0333330000000001</v>
          </cell>
          <cell r="F71">
            <v>376.46666599999998</v>
          </cell>
          <cell r="G71">
            <v>1.0433330000000001</v>
          </cell>
        </row>
        <row r="72">
          <cell r="A72">
            <v>112</v>
          </cell>
          <cell r="B72" t="str">
            <v>Lê Minh Anh</v>
          </cell>
          <cell r="C72">
            <v>354</v>
          </cell>
          <cell r="D72">
            <v>389.4</v>
          </cell>
          <cell r="E72">
            <v>1.1000000000000001</v>
          </cell>
          <cell r="F72">
            <v>428.34</v>
          </cell>
          <cell r="G72">
            <v>0.93333299999999997</v>
          </cell>
        </row>
        <row r="73">
          <cell r="A73">
            <v>415</v>
          </cell>
          <cell r="B73" t="str">
            <v>Lê Ngọc Doãn</v>
          </cell>
          <cell r="C73">
            <v>386</v>
          </cell>
          <cell r="D73">
            <v>443.9</v>
          </cell>
          <cell r="E73">
            <v>1</v>
          </cell>
          <cell r="F73">
            <v>443.9</v>
          </cell>
          <cell r="G73">
            <v>0.99</v>
          </cell>
        </row>
        <row r="74">
          <cell r="A74">
            <v>430</v>
          </cell>
          <cell r="B74" t="str">
            <v>Lê Quang Dương</v>
          </cell>
          <cell r="C74">
            <v>258</v>
          </cell>
          <cell r="D74">
            <v>296.7</v>
          </cell>
          <cell r="E74">
            <v>1</v>
          </cell>
          <cell r="F74">
            <v>296.7</v>
          </cell>
          <cell r="G74">
            <v>1</v>
          </cell>
        </row>
        <row r="75">
          <cell r="A75">
            <v>902</v>
          </cell>
          <cell r="B75" t="str">
            <v>Lê Quang Trung</v>
          </cell>
          <cell r="C75">
            <v>354</v>
          </cell>
          <cell r="D75">
            <v>354</v>
          </cell>
          <cell r="E75">
            <v>0.97</v>
          </cell>
          <cell r="F75">
            <v>343.38</v>
          </cell>
          <cell r="G75">
            <v>0.97666600000000003</v>
          </cell>
        </row>
        <row r="76">
          <cell r="A76">
            <v>183</v>
          </cell>
          <cell r="B76" t="str">
            <v>Lê Quyết Thắng</v>
          </cell>
          <cell r="C76">
            <v>354</v>
          </cell>
          <cell r="D76">
            <v>389.4</v>
          </cell>
          <cell r="E76">
            <v>1.03</v>
          </cell>
          <cell r="F76">
            <v>401.08199999999999</v>
          </cell>
          <cell r="G76">
            <v>0.96666600000000003</v>
          </cell>
        </row>
        <row r="77">
          <cell r="A77">
            <v>162</v>
          </cell>
          <cell r="B77" t="str">
            <v>Lê Thành Chung</v>
          </cell>
          <cell r="C77">
            <v>354</v>
          </cell>
          <cell r="D77">
            <v>389.4</v>
          </cell>
          <cell r="E77">
            <v>1</v>
          </cell>
          <cell r="F77">
            <v>389.4</v>
          </cell>
          <cell r="G77">
            <v>0.92</v>
          </cell>
        </row>
        <row r="78">
          <cell r="A78">
            <v>80</v>
          </cell>
          <cell r="B78" t="str">
            <v>Lê Thị Thu Hương</v>
          </cell>
          <cell r="C78">
            <v>354</v>
          </cell>
          <cell r="D78">
            <v>389.4</v>
          </cell>
          <cell r="E78">
            <v>1</v>
          </cell>
          <cell r="F78">
            <v>389.4</v>
          </cell>
          <cell r="G78">
            <v>0.94</v>
          </cell>
        </row>
        <row r="79">
          <cell r="A79">
            <v>401</v>
          </cell>
          <cell r="B79" t="str">
            <v>Lê Tiến Thành</v>
          </cell>
          <cell r="C79">
            <v>354</v>
          </cell>
          <cell r="D79">
            <v>371.7</v>
          </cell>
          <cell r="E79">
            <v>1</v>
          </cell>
          <cell r="F79">
            <v>371.7</v>
          </cell>
          <cell r="G79">
            <v>0.98</v>
          </cell>
        </row>
        <row r="80">
          <cell r="A80">
            <v>8</v>
          </cell>
          <cell r="B80" t="str">
            <v>Lê Trung Hiếu</v>
          </cell>
          <cell r="C80">
            <v>635</v>
          </cell>
          <cell r="D80">
            <v>730.25</v>
          </cell>
          <cell r="E80">
            <v>1</v>
          </cell>
          <cell r="F80">
            <v>730.25</v>
          </cell>
          <cell r="G80">
            <v>1</v>
          </cell>
        </row>
        <row r="81">
          <cell r="A81">
            <v>296</v>
          </cell>
          <cell r="B81" t="str">
            <v>Lê Tuấn Nghĩa</v>
          </cell>
          <cell r="C81">
            <v>354</v>
          </cell>
          <cell r="D81">
            <v>389.4</v>
          </cell>
          <cell r="E81">
            <v>1</v>
          </cell>
          <cell r="F81">
            <v>389.4</v>
          </cell>
          <cell r="G81">
            <v>0.95333299999999999</v>
          </cell>
        </row>
        <row r="82">
          <cell r="A82">
            <v>389</v>
          </cell>
          <cell r="B82" t="str">
            <v>Lê Tuấn Phong</v>
          </cell>
          <cell r="C82">
            <v>423</v>
          </cell>
          <cell r="D82">
            <v>444.15</v>
          </cell>
          <cell r="E82">
            <v>0.95</v>
          </cell>
          <cell r="F82">
            <v>421.9425</v>
          </cell>
          <cell r="G82">
            <v>1</v>
          </cell>
        </row>
        <row r="83">
          <cell r="A83">
            <v>33</v>
          </cell>
          <cell r="B83" t="str">
            <v>Lê Văn Tĩnh</v>
          </cell>
          <cell r="C83">
            <v>386</v>
          </cell>
          <cell r="D83">
            <v>443.9</v>
          </cell>
          <cell r="E83">
            <v>1.05</v>
          </cell>
          <cell r="F83">
            <v>466.09500000000003</v>
          </cell>
          <cell r="G83">
            <v>1</v>
          </cell>
        </row>
        <row r="84">
          <cell r="A84">
            <v>84</v>
          </cell>
          <cell r="B84" t="str">
            <v>Lê Văn Tuấn</v>
          </cell>
          <cell r="C84">
            <v>354</v>
          </cell>
          <cell r="D84">
            <v>389.4</v>
          </cell>
          <cell r="E84">
            <v>1.03</v>
          </cell>
          <cell r="F84">
            <v>401.08199999999999</v>
          </cell>
          <cell r="G84">
            <v>0.973333</v>
          </cell>
        </row>
        <row r="85">
          <cell r="A85">
            <v>175</v>
          </cell>
          <cell r="B85" t="str">
            <v>Lê Xuân Đoàn</v>
          </cell>
          <cell r="C85">
            <v>354</v>
          </cell>
          <cell r="D85">
            <v>389.4</v>
          </cell>
          <cell r="E85">
            <v>1.01</v>
          </cell>
          <cell r="F85">
            <v>393.29399999999998</v>
          </cell>
          <cell r="G85">
            <v>0.92</v>
          </cell>
        </row>
        <row r="86">
          <cell r="A86">
            <v>204</v>
          </cell>
          <cell r="B86" t="str">
            <v>Lèng Văn Thắng</v>
          </cell>
          <cell r="C86">
            <v>364.66666600000002</v>
          </cell>
          <cell r="D86">
            <v>364.66666600000002</v>
          </cell>
          <cell r="E86">
            <v>1</v>
          </cell>
          <cell r="F86">
            <v>364.66666600000002</v>
          </cell>
          <cell r="G86">
            <v>0.99333300000000002</v>
          </cell>
        </row>
        <row r="87">
          <cell r="A87">
            <v>21</v>
          </cell>
          <cell r="B87" t="str">
            <v>Luân Thị Năm</v>
          </cell>
          <cell r="C87">
            <v>635</v>
          </cell>
          <cell r="D87">
            <v>730.25</v>
          </cell>
          <cell r="E87">
            <v>1</v>
          </cell>
          <cell r="F87">
            <v>730.25</v>
          </cell>
          <cell r="G87">
            <v>0.99333300000000002</v>
          </cell>
        </row>
        <row r="88">
          <cell r="A88">
            <v>7</v>
          </cell>
          <cell r="B88" t="str">
            <v>Lục Vũ Khanh</v>
          </cell>
          <cell r="C88">
            <v>1250</v>
          </cell>
          <cell r="D88">
            <v>1437.5</v>
          </cell>
          <cell r="E88">
            <v>1</v>
          </cell>
          <cell r="F88">
            <v>1437.5</v>
          </cell>
          <cell r="G88">
            <v>0.99333300000000002</v>
          </cell>
        </row>
        <row r="89">
          <cell r="A89">
            <v>174</v>
          </cell>
          <cell r="B89" t="str">
            <v>Lương Mạnh Giang</v>
          </cell>
          <cell r="C89">
            <v>455</v>
          </cell>
          <cell r="D89">
            <v>500.5</v>
          </cell>
          <cell r="E89">
            <v>1</v>
          </cell>
          <cell r="F89">
            <v>500.5</v>
          </cell>
          <cell r="G89">
            <v>0.936666</v>
          </cell>
        </row>
        <row r="90">
          <cell r="A90">
            <v>201</v>
          </cell>
          <cell r="B90" t="str">
            <v>Lương Tuấn Hợp</v>
          </cell>
          <cell r="C90">
            <v>354</v>
          </cell>
          <cell r="D90">
            <v>354</v>
          </cell>
          <cell r="E90">
            <v>1.0066660000000001</v>
          </cell>
          <cell r="F90">
            <v>356.36</v>
          </cell>
          <cell r="G90">
            <v>1.0066660000000001</v>
          </cell>
        </row>
        <row r="91">
          <cell r="A91">
            <v>48</v>
          </cell>
          <cell r="B91" t="str">
            <v>Lương Xuân Hoàng</v>
          </cell>
          <cell r="C91">
            <v>455</v>
          </cell>
          <cell r="D91">
            <v>523.25</v>
          </cell>
          <cell r="E91">
            <v>1.05</v>
          </cell>
          <cell r="F91">
            <v>549.41250000000002</v>
          </cell>
          <cell r="G91">
            <v>1.013333</v>
          </cell>
        </row>
        <row r="92">
          <cell r="A92">
            <v>26</v>
          </cell>
          <cell r="B92" t="str">
            <v>Lưu Trọng Tuấn</v>
          </cell>
          <cell r="C92">
            <v>455</v>
          </cell>
          <cell r="D92">
            <v>500.5</v>
          </cell>
          <cell r="E92">
            <v>1</v>
          </cell>
          <cell r="F92">
            <v>500.5</v>
          </cell>
          <cell r="G92">
            <v>0.94333299999999998</v>
          </cell>
        </row>
        <row r="93">
          <cell r="A93">
            <v>165</v>
          </cell>
          <cell r="B93" t="str">
            <v>Lưu Văn Hùng</v>
          </cell>
          <cell r="C93">
            <v>354</v>
          </cell>
          <cell r="D93">
            <v>389.4</v>
          </cell>
          <cell r="E93">
            <v>0.98</v>
          </cell>
          <cell r="F93">
            <v>381.61200000000002</v>
          </cell>
          <cell r="G93">
            <v>0.89333300000000004</v>
          </cell>
        </row>
        <row r="94">
          <cell r="A94">
            <v>171</v>
          </cell>
          <cell r="B94" t="str">
            <v>Lưu Xuân Thái</v>
          </cell>
          <cell r="C94">
            <v>487</v>
          </cell>
          <cell r="D94">
            <v>511.35</v>
          </cell>
          <cell r="E94">
            <v>1</v>
          </cell>
          <cell r="F94">
            <v>511.35</v>
          </cell>
          <cell r="G94">
            <v>0.98666600000000004</v>
          </cell>
        </row>
        <row r="95">
          <cell r="A95">
            <v>348</v>
          </cell>
          <cell r="B95" t="str">
            <v>Lưu Xuân Tú</v>
          </cell>
          <cell r="C95">
            <v>354</v>
          </cell>
          <cell r="D95">
            <v>371.7</v>
          </cell>
          <cell r="E95">
            <v>1.05</v>
          </cell>
          <cell r="F95">
            <v>390.28500000000003</v>
          </cell>
          <cell r="G95">
            <v>0.9</v>
          </cell>
        </row>
        <row r="96">
          <cell r="A96">
            <v>269</v>
          </cell>
          <cell r="B96" t="str">
            <v>Lý Đình Quý</v>
          </cell>
          <cell r="C96">
            <v>354</v>
          </cell>
          <cell r="D96">
            <v>354</v>
          </cell>
          <cell r="E96">
            <v>1</v>
          </cell>
          <cell r="F96">
            <v>354</v>
          </cell>
          <cell r="G96">
            <v>1</v>
          </cell>
        </row>
        <row r="97">
          <cell r="A97">
            <v>277</v>
          </cell>
          <cell r="B97" t="str">
            <v>Lý Thanh Cần</v>
          </cell>
          <cell r="C97">
            <v>423</v>
          </cell>
          <cell r="D97">
            <v>423</v>
          </cell>
          <cell r="E97">
            <v>1</v>
          </cell>
          <cell r="F97">
            <v>423</v>
          </cell>
          <cell r="G97">
            <v>0.96333299999999999</v>
          </cell>
        </row>
        <row r="98">
          <cell r="A98">
            <v>100</v>
          </cell>
          <cell r="B98" t="str">
            <v>Lý Thị Cúc</v>
          </cell>
          <cell r="C98">
            <v>354</v>
          </cell>
          <cell r="D98">
            <v>389.4</v>
          </cell>
          <cell r="E98">
            <v>1.01</v>
          </cell>
          <cell r="F98">
            <v>393.29399999999998</v>
          </cell>
          <cell r="G98">
            <v>0.92333299999999996</v>
          </cell>
        </row>
        <row r="99">
          <cell r="A99">
            <v>281</v>
          </cell>
          <cell r="B99" t="str">
            <v>Lý Thị Yên</v>
          </cell>
          <cell r="C99">
            <v>354</v>
          </cell>
          <cell r="D99">
            <v>354</v>
          </cell>
          <cell r="E99">
            <v>1</v>
          </cell>
          <cell r="F99">
            <v>354</v>
          </cell>
          <cell r="G99">
            <v>0.97</v>
          </cell>
        </row>
        <row r="100">
          <cell r="A100">
            <v>279</v>
          </cell>
          <cell r="B100" t="str">
            <v>Lý Văn Quyền</v>
          </cell>
          <cell r="C100">
            <v>354</v>
          </cell>
          <cell r="D100">
            <v>354</v>
          </cell>
          <cell r="E100">
            <v>0.97</v>
          </cell>
          <cell r="F100">
            <v>343.38</v>
          </cell>
          <cell r="G100">
            <v>0.95333299999999999</v>
          </cell>
        </row>
        <row r="101">
          <cell r="A101">
            <v>257</v>
          </cell>
          <cell r="B101" t="str">
            <v>Lý Văn Xoái</v>
          </cell>
          <cell r="C101">
            <v>354</v>
          </cell>
          <cell r="D101">
            <v>371.7</v>
          </cell>
          <cell r="E101">
            <v>1</v>
          </cell>
          <cell r="F101">
            <v>371.7</v>
          </cell>
          <cell r="G101">
            <v>1.02</v>
          </cell>
        </row>
        <row r="102">
          <cell r="A102">
            <v>383</v>
          </cell>
          <cell r="B102" t="str">
            <v>Mã Duy Tùng</v>
          </cell>
          <cell r="C102">
            <v>354</v>
          </cell>
          <cell r="D102">
            <v>371.7</v>
          </cell>
          <cell r="E102">
            <v>1</v>
          </cell>
          <cell r="F102">
            <v>371.7</v>
          </cell>
          <cell r="G102">
            <v>1.0066660000000001</v>
          </cell>
        </row>
        <row r="103">
          <cell r="A103">
            <v>122</v>
          </cell>
          <cell r="B103" t="str">
            <v>Mã Hồng Tâm</v>
          </cell>
          <cell r="C103">
            <v>354</v>
          </cell>
          <cell r="D103">
            <v>389.4</v>
          </cell>
          <cell r="E103">
            <v>1</v>
          </cell>
          <cell r="F103">
            <v>389.4</v>
          </cell>
          <cell r="G103">
            <v>0.92666599999999999</v>
          </cell>
        </row>
        <row r="104">
          <cell r="A104">
            <v>273</v>
          </cell>
          <cell r="B104" t="str">
            <v>Ma Thị Hải</v>
          </cell>
          <cell r="C104">
            <v>354</v>
          </cell>
          <cell r="D104">
            <v>389.4</v>
          </cell>
          <cell r="E104">
            <v>0.98666600000000004</v>
          </cell>
          <cell r="F104">
            <v>384.20800000000003</v>
          </cell>
          <cell r="G104">
            <v>0.95666600000000002</v>
          </cell>
        </row>
        <row r="105">
          <cell r="A105">
            <v>416</v>
          </cell>
          <cell r="B105" t="str">
            <v>Ma Văn Thọ</v>
          </cell>
          <cell r="C105">
            <v>423</v>
          </cell>
          <cell r="D105">
            <v>465.3</v>
          </cell>
          <cell r="E105">
            <v>1.1000000000000001</v>
          </cell>
          <cell r="F105">
            <v>511.83</v>
          </cell>
          <cell r="G105">
            <v>0.89666599999999996</v>
          </cell>
        </row>
        <row r="106">
          <cell r="A106">
            <v>391</v>
          </cell>
          <cell r="B106" t="str">
            <v>Mạc Thị Yến</v>
          </cell>
          <cell r="C106">
            <v>354</v>
          </cell>
          <cell r="D106">
            <v>371.7</v>
          </cell>
          <cell r="E106">
            <v>1</v>
          </cell>
          <cell r="F106">
            <v>371.7</v>
          </cell>
          <cell r="G106">
            <v>0.99666600000000005</v>
          </cell>
        </row>
        <row r="107">
          <cell r="A107">
            <v>423</v>
          </cell>
          <cell r="B107" t="str">
            <v>Nghiêm Đức Thắng</v>
          </cell>
          <cell r="C107">
            <v>354</v>
          </cell>
          <cell r="D107">
            <v>389.4</v>
          </cell>
          <cell r="E107">
            <v>1.02</v>
          </cell>
          <cell r="F107">
            <v>397.18799999999999</v>
          </cell>
          <cell r="G107">
            <v>1.0633330000000001</v>
          </cell>
        </row>
        <row r="108">
          <cell r="A108">
            <v>295</v>
          </cell>
          <cell r="B108" t="str">
            <v>Ngô Kiên</v>
          </cell>
          <cell r="C108">
            <v>354</v>
          </cell>
          <cell r="D108">
            <v>389.4</v>
          </cell>
          <cell r="E108">
            <v>1</v>
          </cell>
          <cell r="F108">
            <v>389.4</v>
          </cell>
          <cell r="G108">
            <v>0.973333</v>
          </cell>
        </row>
        <row r="109">
          <cell r="A109">
            <v>355</v>
          </cell>
          <cell r="B109" t="str">
            <v>Ngô Minh Đức</v>
          </cell>
          <cell r="C109">
            <v>455</v>
          </cell>
          <cell r="D109">
            <v>523.25</v>
          </cell>
          <cell r="E109">
            <v>0.9</v>
          </cell>
          <cell r="F109">
            <v>470.92500000000001</v>
          </cell>
          <cell r="G109">
            <v>1.0333330000000001</v>
          </cell>
        </row>
        <row r="110">
          <cell r="A110">
            <v>399</v>
          </cell>
          <cell r="B110" t="str">
            <v>Ngô Thanh Tùng</v>
          </cell>
          <cell r="C110">
            <v>364.66666600000002</v>
          </cell>
          <cell r="D110">
            <v>382.9</v>
          </cell>
          <cell r="E110">
            <v>1</v>
          </cell>
          <cell r="F110">
            <v>382.9</v>
          </cell>
          <cell r="G110">
            <v>1</v>
          </cell>
        </row>
        <row r="111">
          <cell r="A111">
            <v>409</v>
          </cell>
          <cell r="B111" t="str">
            <v>Ngô Thế Hùng</v>
          </cell>
          <cell r="C111">
            <v>386</v>
          </cell>
          <cell r="D111">
            <v>424.6</v>
          </cell>
          <cell r="E111">
            <v>1</v>
          </cell>
          <cell r="F111">
            <v>424.6</v>
          </cell>
          <cell r="G111">
            <v>1</v>
          </cell>
        </row>
        <row r="112">
          <cell r="A112">
            <v>42</v>
          </cell>
          <cell r="B112" t="str">
            <v>Ngô Thị Thúy</v>
          </cell>
          <cell r="C112">
            <v>455</v>
          </cell>
          <cell r="D112">
            <v>523.25</v>
          </cell>
          <cell r="E112">
            <v>1</v>
          </cell>
          <cell r="F112">
            <v>523.25</v>
          </cell>
          <cell r="G112">
            <v>1.003333</v>
          </cell>
        </row>
        <row r="113">
          <cell r="A113">
            <v>87</v>
          </cell>
          <cell r="B113" t="str">
            <v>Ngô Trung Kiên</v>
          </cell>
          <cell r="C113">
            <v>354</v>
          </cell>
          <cell r="D113">
            <v>389.4</v>
          </cell>
          <cell r="E113">
            <v>0.98</v>
          </cell>
          <cell r="F113">
            <v>381.61200000000002</v>
          </cell>
          <cell r="G113">
            <v>0.91</v>
          </cell>
        </row>
        <row r="114">
          <cell r="A114">
            <v>1</v>
          </cell>
          <cell r="B114" t="str">
            <v>Nguyễn Anh Tuấn</v>
          </cell>
          <cell r="C114">
            <v>1500</v>
          </cell>
          <cell r="D114">
            <v>1725</v>
          </cell>
          <cell r="E114">
            <v>1</v>
          </cell>
          <cell r="F114">
            <v>1725</v>
          </cell>
          <cell r="G114">
            <v>0.99333300000000002</v>
          </cell>
        </row>
        <row r="115">
          <cell r="A115">
            <v>352</v>
          </cell>
          <cell r="B115" t="str">
            <v>Nguyễn Anh Tuấn</v>
          </cell>
          <cell r="C115">
            <v>635</v>
          </cell>
          <cell r="D115">
            <v>730.25</v>
          </cell>
          <cell r="E115">
            <v>1</v>
          </cell>
          <cell r="F115">
            <v>730.25</v>
          </cell>
          <cell r="G115">
            <v>1.003333</v>
          </cell>
        </row>
        <row r="116">
          <cell r="A116">
            <v>353</v>
          </cell>
          <cell r="B116" t="str">
            <v>Nguyễn Anh Tuấn</v>
          </cell>
          <cell r="C116">
            <v>386</v>
          </cell>
          <cell r="D116">
            <v>424.6</v>
          </cell>
          <cell r="E116">
            <v>1</v>
          </cell>
          <cell r="F116">
            <v>424.6</v>
          </cell>
          <cell r="G116">
            <v>1.003333</v>
          </cell>
        </row>
        <row r="117">
          <cell r="A117">
            <v>335</v>
          </cell>
          <cell r="B117" t="str">
            <v>Nguyễn Chí Công</v>
          </cell>
          <cell r="C117">
            <v>354</v>
          </cell>
          <cell r="D117">
            <v>371.7</v>
          </cell>
          <cell r="E117">
            <v>0.98333300000000001</v>
          </cell>
          <cell r="F117">
            <v>365.505</v>
          </cell>
          <cell r="G117">
            <v>0.87666599999999995</v>
          </cell>
        </row>
        <row r="118">
          <cell r="A118">
            <v>343</v>
          </cell>
          <cell r="B118" t="str">
            <v>Nguyễn Công Nam</v>
          </cell>
          <cell r="C118">
            <v>354</v>
          </cell>
          <cell r="D118">
            <v>371.7</v>
          </cell>
          <cell r="E118">
            <v>1</v>
          </cell>
          <cell r="F118">
            <v>371.7</v>
          </cell>
          <cell r="G118">
            <v>0.85</v>
          </cell>
        </row>
        <row r="119">
          <cell r="A119">
            <v>345</v>
          </cell>
          <cell r="B119" t="str">
            <v>Nguyễn Đại Thắng</v>
          </cell>
          <cell r="C119">
            <v>455</v>
          </cell>
          <cell r="D119">
            <v>523.25</v>
          </cell>
          <cell r="E119">
            <v>0.95</v>
          </cell>
          <cell r="F119">
            <v>497.08749999999998</v>
          </cell>
          <cell r="G119">
            <v>0.99666600000000005</v>
          </cell>
        </row>
        <row r="120">
          <cell r="A120">
            <v>395</v>
          </cell>
          <cell r="B120" t="str">
            <v>Nguyễn Đăng Tú</v>
          </cell>
          <cell r="C120">
            <v>354</v>
          </cell>
          <cell r="D120">
            <v>371.7</v>
          </cell>
          <cell r="E120">
            <v>1</v>
          </cell>
          <cell r="F120">
            <v>371.7</v>
          </cell>
          <cell r="G120">
            <v>1.013333</v>
          </cell>
        </row>
        <row r="121">
          <cell r="A121">
            <v>361</v>
          </cell>
          <cell r="B121" t="str">
            <v>Nguyễn Đình Nam</v>
          </cell>
          <cell r="C121">
            <v>386</v>
          </cell>
          <cell r="D121">
            <v>424.6</v>
          </cell>
          <cell r="E121">
            <v>1</v>
          </cell>
          <cell r="F121">
            <v>424.6</v>
          </cell>
          <cell r="G121">
            <v>0.99666600000000005</v>
          </cell>
        </row>
        <row r="122">
          <cell r="A122">
            <v>170</v>
          </cell>
          <cell r="B122" t="str">
            <v>Nguyễn Đình Sơn</v>
          </cell>
          <cell r="C122">
            <v>364.66666600000002</v>
          </cell>
          <cell r="D122">
            <v>401.13333299999999</v>
          </cell>
          <cell r="E122">
            <v>1</v>
          </cell>
          <cell r="F122">
            <v>401.13333299999999</v>
          </cell>
          <cell r="G122">
            <v>0.93</v>
          </cell>
        </row>
        <row r="123">
          <cell r="A123">
            <v>446</v>
          </cell>
          <cell r="B123" t="str">
            <v>Nguyễn Đức Hạnh</v>
          </cell>
          <cell r="C123">
            <v>354</v>
          </cell>
          <cell r="D123">
            <v>389.4</v>
          </cell>
          <cell r="E123">
            <v>0.7</v>
          </cell>
          <cell r="F123">
            <v>272.58</v>
          </cell>
          <cell r="G123">
            <v>0.88333300000000003</v>
          </cell>
        </row>
        <row r="124">
          <cell r="A124">
            <v>199</v>
          </cell>
          <cell r="B124" t="str">
            <v>Nguyễn Đức Hiền</v>
          </cell>
          <cell r="C124">
            <v>423</v>
          </cell>
          <cell r="D124">
            <v>444.15</v>
          </cell>
          <cell r="E124">
            <v>1</v>
          </cell>
          <cell r="F124">
            <v>444.15</v>
          </cell>
          <cell r="G124">
            <v>0.96666600000000003</v>
          </cell>
        </row>
        <row r="125">
          <cell r="A125">
            <v>98</v>
          </cell>
          <cell r="B125" t="str">
            <v>Nguyễn Duy Tiên</v>
          </cell>
          <cell r="C125">
            <v>552</v>
          </cell>
          <cell r="D125">
            <v>607.20000000000005</v>
          </cell>
          <cell r="E125">
            <v>1</v>
          </cell>
          <cell r="F125">
            <v>607.20000000000005</v>
          </cell>
          <cell r="G125">
            <v>0.90666599999999997</v>
          </cell>
        </row>
        <row r="126">
          <cell r="A126">
            <v>250</v>
          </cell>
          <cell r="B126" t="str">
            <v>Nguyễn Hà Tuyên</v>
          </cell>
          <cell r="C126">
            <v>364.66666600000002</v>
          </cell>
          <cell r="D126">
            <v>382.9</v>
          </cell>
          <cell r="E126">
            <v>1</v>
          </cell>
          <cell r="F126">
            <v>382.9</v>
          </cell>
          <cell r="G126">
            <v>1.0066660000000001</v>
          </cell>
        </row>
        <row r="127">
          <cell r="A127">
            <v>308</v>
          </cell>
          <cell r="B127" t="str">
            <v>Nguyễn Hải Cường</v>
          </cell>
          <cell r="C127">
            <v>487</v>
          </cell>
          <cell r="D127">
            <v>487</v>
          </cell>
          <cell r="E127">
            <v>1.05</v>
          </cell>
          <cell r="F127">
            <v>511.35</v>
          </cell>
          <cell r="G127">
            <v>1.0333330000000001</v>
          </cell>
        </row>
        <row r="128">
          <cell r="A128">
            <v>179</v>
          </cell>
          <cell r="B128" t="str">
            <v>Nguyễn Hoàng Lâm</v>
          </cell>
          <cell r="C128">
            <v>354</v>
          </cell>
          <cell r="D128">
            <v>389.4</v>
          </cell>
          <cell r="E128">
            <v>0.99</v>
          </cell>
          <cell r="F128">
            <v>385.50599999999997</v>
          </cell>
          <cell r="G128">
            <v>0.936666</v>
          </cell>
        </row>
        <row r="129">
          <cell r="A129">
            <v>142</v>
          </cell>
          <cell r="B129" t="str">
            <v>Nguyễn Hùng Hậu</v>
          </cell>
          <cell r="C129">
            <v>354</v>
          </cell>
          <cell r="D129">
            <v>389.4</v>
          </cell>
          <cell r="E129">
            <v>1</v>
          </cell>
          <cell r="F129">
            <v>389.4</v>
          </cell>
          <cell r="G129">
            <v>0.97666600000000003</v>
          </cell>
        </row>
        <row r="130">
          <cell r="A130">
            <v>364</v>
          </cell>
          <cell r="B130" t="str">
            <v>Nguyễn Huy Quang</v>
          </cell>
          <cell r="C130">
            <v>487</v>
          </cell>
          <cell r="D130">
            <v>535.70000000000005</v>
          </cell>
          <cell r="E130">
            <v>1</v>
          </cell>
          <cell r="F130">
            <v>535.70000000000005</v>
          </cell>
          <cell r="G130">
            <v>1</v>
          </cell>
        </row>
        <row r="131">
          <cell r="A131">
            <v>85</v>
          </cell>
          <cell r="B131" t="str">
            <v>Nguyễn Khắc Tuấn</v>
          </cell>
          <cell r="C131">
            <v>354</v>
          </cell>
          <cell r="D131">
            <v>389.4</v>
          </cell>
          <cell r="E131">
            <v>1.01</v>
          </cell>
          <cell r="F131">
            <v>393.29399999999998</v>
          </cell>
          <cell r="G131">
            <v>0.90666599999999997</v>
          </cell>
        </row>
        <row r="132">
          <cell r="A132">
            <v>249</v>
          </cell>
          <cell r="B132" t="str">
            <v>Nguyễn Minh Phú</v>
          </cell>
          <cell r="C132">
            <v>354</v>
          </cell>
          <cell r="D132">
            <v>371.7</v>
          </cell>
          <cell r="E132">
            <v>1</v>
          </cell>
          <cell r="F132">
            <v>371.7</v>
          </cell>
          <cell r="G132">
            <v>0.94666600000000001</v>
          </cell>
        </row>
        <row r="133">
          <cell r="A133">
            <v>398</v>
          </cell>
          <cell r="B133" t="str">
            <v>Nguyễn Minh Tuấn</v>
          </cell>
          <cell r="C133">
            <v>354</v>
          </cell>
          <cell r="D133">
            <v>371.7</v>
          </cell>
          <cell r="E133">
            <v>1</v>
          </cell>
          <cell r="F133">
            <v>371.7</v>
          </cell>
          <cell r="G133">
            <v>1.023333</v>
          </cell>
        </row>
        <row r="134">
          <cell r="A134">
            <v>231</v>
          </cell>
          <cell r="B134" t="str">
            <v>Nguyễn Nam</v>
          </cell>
          <cell r="C134">
            <v>423</v>
          </cell>
          <cell r="D134">
            <v>465.3</v>
          </cell>
          <cell r="E134">
            <v>1</v>
          </cell>
          <cell r="F134">
            <v>465.3</v>
          </cell>
          <cell r="G134">
            <v>0.96</v>
          </cell>
        </row>
        <row r="135">
          <cell r="A135">
            <v>404</v>
          </cell>
          <cell r="B135" t="str">
            <v>Nguyễn Ngọc Quỳnh</v>
          </cell>
          <cell r="C135">
            <v>487</v>
          </cell>
          <cell r="D135">
            <v>535.70000000000005</v>
          </cell>
          <cell r="E135">
            <v>1</v>
          </cell>
          <cell r="F135">
            <v>535.70000000000005</v>
          </cell>
          <cell r="G135">
            <v>1</v>
          </cell>
        </row>
        <row r="136">
          <cell r="A136">
            <v>198</v>
          </cell>
          <cell r="B136" t="str">
            <v>Nguyễn Ngọc Sơn</v>
          </cell>
          <cell r="C136">
            <v>354</v>
          </cell>
          <cell r="D136">
            <v>354</v>
          </cell>
          <cell r="E136">
            <v>1</v>
          </cell>
          <cell r="F136">
            <v>354</v>
          </cell>
          <cell r="G136">
            <v>0.98</v>
          </cell>
        </row>
        <row r="137">
          <cell r="A137">
            <v>82</v>
          </cell>
          <cell r="B137" t="str">
            <v>Nguyễn Ngọc Thao</v>
          </cell>
          <cell r="C137">
            <v>354</v>
          </cell>
          <cell r="D137">
            <v>389.4</v>
          </cell>
          <cell r="E137">
            <v>0.99</v>
          </cell>
          <cell r="F137">
            <v>385.50599999999997</v>
          </cell>
          <cell r="G137">
            <v>0.88333300000000003</v>
          </cell>
        </row>
        <row r="138">
          <cell r="A138">
            <v>268</v>
          </cell>
          <cell r="B138" t="str">
            <v>Nguyễn Quang Khải</v>
          </cell>
          <cell r="C138">
            <v>487</v>
          </cell>
          <cell r="D138">
            <v>487</v>
          </cell>
          <cell r="E138">
            <v>0.8</v>
          </cell>
          <cell r="F138">
            <v>389.6</v>
          </cell>
          <cell r="G138">
            <v>0.973333</v>
          </cell>
        </row>
        <row r="139">
          <cell r="A139">
            <v>74</v>
          </cell>
          <cell r="B139" t="str">
            <v>Nguyễn Thành Công</v>
          </cell>
          <cell r="C139">
            <v>354</v>
          </cell>
          <cell r="D139">
            <v>389.4</v>
          </cell>
          <cell r="E139">
            <v>1.02</v>
          </cell>
          <cell r="F139">
            <v>397.18799999999999</v>
          </cell>
          <cell r="G139">
            <v>0.98</v>
          </cell>
        </row>
        <row r="140">
          <cell r="A140">
            <v>418</v>
          </cell>
          <cell r="B140" t="str">
            <v>Nguyễn Thành Đô</v>
          </cell>
          <cell r="C140">
            <v>423</v>
          </cell>
          <cell r="D140">
            <v>486.45</v>
          </cell>
          <cell r="E140">
            <v>1</v>
          </cell>
          <cell r="F140">
            <v>486.45</v>
          </cell>
          <cell r="G140">
            <v>1</v>
          </cell>
        </row>
        <row r="141">
          <cell r="A141">
            <v>891</v>
          </cell>
          <cell r="B141" t="str">
            <v>Nguyễn Thành Lưu</v>
          </cell>
          <cell r="C141">
            <v>1250</v>
          </cell>
          <cell r="D141">
            <v>1437.5</v>
          </cell>
          <cell r="E141">
            <v>1</v>
          </cell>
          <cell r="F141">
            <v>1437.5</v>
          </cell>
          <cell r="G141">
            <v>0.99333300000000002</v>
          </cell>
        </row>
        <row r="142">
          <cell r="A142">
            <v>275</v>
          </cell>
          <cell r="B142" t="str">
            <v>Nguyễn Thanh Tuân</v>
          </cell>
          <cell r="C142">
            <v>364.66666600000002</v>
          </cell>
          <cell r="D142">
            <v>364.66666600000002</v>
          </cell>
          <cell r="E142">
            <v>1</v>
          </cell>
          <cell r="F142">
            <v>364.66666600000002</v>
          </cell>
          <cell r="G142">
            <v>0.95</v>
          </cell>
        </row>
        <row r="143">
          <cell r="A143">
            <v>212</v>
          </cell>
          <cell r="B143" t="str">
            <v>Nguyễn Thị Bích Ngọc</v>
          </cell>
          <cell r="C143">
            <v>354</v>
          </cell>
          <cell r="D143">
            <v>389.4</v>
          </cell>
          <cell r="E143">
            <v>1</v>
          </cell>
          <cell r="F143">
            <v>389.4</v>
          </cell>
          <cell r="G143">
            <v>0.96666600000000003</v>
          </cell>
        </row>
        <row r="144">
          <cell r="A144">
            <v>154</v>
          </cell>
          <cell r="B144" t="str">
            <v>Nguyễn Thị Hòa</v>
          </cell>
          <cell r="C144">
            <v>423</v>
          </cell>
          <cell r="D144">
            <v>465.3</v>
          </cell>
          <cell r="E144">
            <v>1</v>
          </cell>
          <cell r="F144">
            <v>465.3</v>
          </cell>
          <cell r="G144">
            <v>0.92</v>
          </cell>
        </row>
        <row r="145">
          <cell r="A145">
            <v>583</v>
          </cell>
          <cell r="B145" t="str">
            <v>Nguyễn Thị Hoàng Linh</v>
          </cell>
          <cell r="C145">
            <v>455</v>
          </cell>
          <cell r="D145">
            <v>523.25</v>
          </cell>
          <cell r="E145">
            <v>0.95</v>
          </cell>
          <cell r="F145">
            <v>497.08749999999998</v>
          </cell>
          <cell r="G145">
            <v>1.0333330000000001</v>
          </cell>
        </row>
        <row r="146">
          <cell r="A146">
            <v>50</v>
          </cell>
          <cell r="B146" t="str">
            <v>Nguyễn Thị Hồng Hạnh</v>
          </cell>
          <cell r="C146">
            <v>552</v>
          </cell>
          <cell r="D146">
            <v>634.79999999999995</v>
          </cell>
          <cell r="E146">
            <v>1</v>
          </cell>
          <cell r="F146">
            <v>634.79999999999995</v>
          </cell>
          <cell r="G146">
            <v>0.99333300000000002</v>
          </cell>
        </row>
        <row r="147">
          <cell r="A147">
            <v>202</v>
          </cell>
          <cell r="B147" t="str">
            <v>Nguyễn Thị Mỹ Trang</v>
          </cell>
          <cell r="C147">
            <v>354</v>
          </cell>
          <cell r="D147">
            <v>354</v>
          </cell>
          <cell r="E147">
            <v>1</v>
          </cell>
          <cell r="F147">
            <v>354</v>
          </cell>
          <cell r="G147">
            <v>1.013333</v>
          </cell>
        </row>
        <row r="148">
          <cell r="A148">
            <v>81</v>
          </cell>
          <cell r="B148" t="str">
            <v>Nguyễn Thị Nhung</v>
          </cell>
          <cell r="C148">
            <v>354</v>
          </cell>
          <cell r="D148">
            <v>389.4</v>
          </cell>
          <cell r="E148">
            <v>1</v>
          </cell>
          <cell r="F148">
            <v>389.4</v>
          </cell>
          <cell r="G148">
            <v>0.99</v>
          </cell>
        </row>
        <row r="149">
          <cell r="A149">
            <v>297</v>
          </cell>
          <cell r="B149" t="str">
            <v>Nguyễn Thị Phương Thanh</v>
          </cell>
          <cell r="C149">
            <v>354</v>
          </cell>
          <cell r="D149">
            <v>389.4</v>
          </cell>
          <cell r="E149">
            <v>1</v>
          </cell>
          <cell r="F149">
            <v>389.4</v>
          </cell>
          <cell r="G149">
            <v>0.95</v>
          </cell>
        </row>
        <row r="150">
          <cell r="A150">
            <v>54</v>
          </cell>
          <cell r="B150" t="str">
            <v>Nguyễn Thị Thanh</v>
          </cell>
          <cell r="C150">
            <v>487</v>
          </cell>
          <cell r="D150">
            <v>560.04999999999995</v>
          </cell>
          <cell r="E150">
            <v>1</v>
          </cell>
          <cell r="F150">
            <v>560.04999999999995</v>
          </cell>
          <cell r="G150">
            <v>0.99333300000000002</v>
          </cell>
        </row>
        <row r="151">
          <cell r="A151">
            <v>367</v>
          </cell>
          <cell r="B151" t="str">
            <v>Nguyễn Thị Thanh Tú</v>
          </cell>
          <cell r="C151">
            <v>423</v>
          </cell>
          <cell r="D151">
            <v>465.3</v>
          </cell>
          <cell r="E151">
            <v>1</v>
          </cell>
          <cell r="F151">
            <v>465.3</v>
          </cell>
          <cell r="G151">
            <v>1.003333</v>
          </cell>
        </row>
        <row r="152">
          <cell r="A152">
            <v>182</v>
          </cell>
          <cell r="B152" t="str">
            <v>Nguyễn Thị Trúc Quỳnh</v>
          </cell>
          <cell r="C152">
            <v>354</v>
          </cell>
          <cell r="D152">
            <v>389.4</v>
          </cell>
          <cell r="E152">
            <v>0.99</v>
          </cell>
          <cell r="F152">
            <v>385.50599999999997</v>
          </cell>
          <cell r="G152">
            <v>0.96</v>
          </cell>
        </row>
        <row r="153">
          <cell r="A153">
            <v>358</v>
          </cell>
          <cell r="B153" t="str">
            <v>Nguyễn Thu Hường</v>
          </cell>
          <cell r="C153">
            <v>386</v>
          </cell>
          <cell r="D153">
            <v>424.6</v>
          </cell>
          <cell r="E153">
            <v>1</v>
          </cell>
          <cell r="F153">
            <v>424.6</v>
          </cell>
          <cell r="G153">
            <v>1.02</v>
          </cell>
        </row>
        <row r="154">
          <cell r="A154">
            <v>929</v>
          </cell>
          <cell r="B154" t="str">
            <v>Nguyễn Thục Trinh</v>
          </cell>
          <cell r="C154">
            <v>455</v>
          </cell>
          <cell r="D154">
            <v>523.25</v>
          </cell>
          <cell r="E154">
            <v>0.8</v>
          </cell>
          <cell r="F154">
            <v>418.6</v>
          </cell>
          <cell r="G154">
            <v>0.96</v>
          </cell>
        </row>
        <row r="155">
          <cell r="A155">
            <v>232</v>
          </cell>
          <cell r="B155" t="str">
            <v>Nguyễn Tiến Hùng</v>
          </cell>
          <cell r="C155">
            <v>354</v>
          </cell>
          <cell r="D155">
            <v>389.4</v>
          </cell>
          <cell r="E155">
            <v>1</v>
          </cell>
          <cell r="F155">
            <v>389.4</v>
          </cell>
          <cell r="G155">
            <v>0.94666600000000001</v>
          </cell>
        </row>
        <row r="156">
          <cell r="A156">
            <v>237</v>
          </cell>
          <cell r="B156" t="str">
            <v>Nguyễn Tiến Thanh</v>
          </cell>
          <cell r="C156">
            <v>455</v>
          </cell>
          <cell r="D156">
            <v>500.5</v>
          </cell>
          <cell r="E156">
            <v>1</v>
          </cell>
          <cell r="F156">
            <v>500.5</v>
          </cell>
          <cell r="G156">
            <v>0.98666600000000004</v>
          </cell>
        </row>
        <row r="157">
          <cell r="A157">
            <v>904</v>
          </cell>
          <cell r="B157" t="str">
            <v>Nguyễn Trung Đức</v>
          </cell>
          <cell r="C157">
            <v>455</v>
          </cell>
          <cell r="D157">
            <v>523.25</v>
          </cell>
          <cell r="E157">
            <v>0.8</v>
          </cell>
          <cell r="F157">
            <v>418.6</v>
          </cell>
          <cell r="G157">
            <v>0.99666600000000005</v>
          </cell>
        </row>
        <row r="158">
          <cell r="A158">
            <v>298</v>
          </cell>
          <cell r="B158" t="str">
            <v>Nguyễn Trung Hiếu</v>
          </cell>
          <cell r="C158">
            <v>354</v>
          </cell>
          <cell r="D158">
            <v>389.4</v>
          </cell>
          <cell r="E158">
            <v>1</v>
          </cell>
          <cell r="F158">
            <v>389.4</v>
          </cell>
          <cell r="G158">
            <v>0.99666600000000005</v>
          </cell>
        </row>
        <row r="159">
          <cell r="A159">
            <v>435</v>
          </cell>
          <cell r="B159" t="str">
            <v>Nguyễn Trung Hiếu</v>
          </cell>
          <cell r="C159">
            <v>386</v>
          </cell>
          <cell r="D159">
            <v>443.9</v>
          </cell>
          <cell r="E159">
            <v>1</v>
          </cell>
          <cell r="F159">
            <v>443.9</v>
          </cell>
          <cell r="G159">
            <v>1</v>
          </cell>
        </row>
        <row r="160">
          <cell r="A160">
            <v>441</v>
          </cell>
          <cell r="B160" t="str">
            <v>Nguyễn Trung Kiên</v>
          </cell>
          <cell r="C160">
            <v>236</v>
          </cell>
          <cell r="D160">
            <v>236</v>
          </cell>
          <cell r="E160">
            <v>1</v>
          </cell>
          <cell r="F160">
            <v>236</v>
          </cell>
          <cell r="G160">
            <v>0.65666599999999997</v>
          </cell>
        </row>
        <row r="161">
          <cell r="A161">
            <v>141</v>
          </cell>
          <cell r="B161" t="str">
            <v>Nguyễn Trường Giang</v>
          </cell>
          <cell r="C161">
            <v>354</v>
          </cell>
          <cell r="D161">
            <v>389.4</v>
          </cell>
          <cell r="E161">
            <v>1</v>
          </cell>
          <cell r="F161">
            <v>389.4</v>
          </cell>
          <cell r="G161">
            <v>0.90333300000000005</v>
          </cell>
        </row>
        <row r="162">
          <cell r="A162">
            <v>90</v>
          </cell>
          <cell r="B162" t="str">
            <v>Nguyễn Trường Giang</v>
          </cell>
          <cell r="C162">
            <v>354</v>
          </cell>
          <cell r="D162">
            <v>389.4</v>
          </cell>
          <cell r="E162">
            <v>1</v>
          </cell>
          <cell r="F162">
            <v>389.4</v>
          </cell>
          <cell r="G162">
            <v>0.92333299999999996</v>
          </cell>
        </row>
        <row r="163">
          <cell r="A163">
            <v>309</v>
          </cell>
          <cell r="B163" t="str">
            <v>Nguyễn Tuấn Anh</v>
          </cell>
          <cell r="C163">
            <v>423</v>
          </cell>
          <cell r="D163">
            <v>423</v>
          </cell>
          <cell r="E163">
            <v>0.96666600000000003</v>
          </cell>
          <cell r="F163">
            <v>408.9</v>
          </cell>
          <cell r="G163">
            <v>1.0633330000000001</v>
          </cell>
        </row>
        <row r="164">
          <cell r="A164">
            <v>206</v>
          </cell>
          <cell r="B164" t="str">
            <v>Nguyễn Tuấn Đạt</v>
          </cell>
          <cell r="C164">
            <v>364.66666600000002</v>
          </cell>
          <cell r="D164">
            <v>364.66666600000002</v>
          </cell>
          <cell r="E164">
            <v>1</v>
          </cell>
          <cell r="F164">
            <v>364.66666600000002</v>
          </cell>
          <cell r="G164">
            <v>0.95333299999999999</v>
          </cell>
        </row>
        <row r="165">
          <cell r="A165">
            <v>127</v>
          </cell>
          <cell r="B165" t="str">
            <v>Nguyễn Văn Chinh</v>
          </cell>
          <cell r="C165">
            <v>364.66666600000002</v>
          </cell>
          <cell r="D165">
            <v>401.13333299999999</v>
          </cell>
          <cell r="E165">
            <v>0.98666600000000004</v>
          </cell>
          <cell r="F165">
            <v>395.94133299999999</v>
          </cell>
          <cell r="G165">
            <v>0.91333299999999995</v>
          </cell>
        </row>
        <row r="166">
          <cell r="A166">
            <v>336</v>
          </cell>
          <cell r="B166" t="str">
            <v>Nguyễn Văn Duy</v>
          </cell>
          <cell r="C166">
            <v>487</v>
          </cell>
          <cell r="D166">
            <v>511.35</v>
          </cell>
          <cell r="E166">
            <v>1</v>
          </cell>
          <cell r="F166">
            <v>511.35</v>
          </cell>
          <cell r="G166">
            <v>0.87</v>
          </cell>
        </row>
        <row r="167">
          <cell r="A167">
            <v>356</v>
          </cell>
          <cell r="B167" t="str">
            <v>Nguyễn Văn Học</v>
          </cell>
          <cell r="C167">
            <v>386</v>
          </cell>
          <cell r="D167">
            <v>424.6</v>
          </cell>
          <cell r="E167">
            <v>1</v>
          </cell>
          <cell r="F167">
            <v>424.6</v>
          </cell>
          <cell r="G167">
            <v>0.95333299999999999</v>
          </cell>
        </row>
        <row r="168">
          <cell r="A168">
            <v>362</v>
          </cell>
          <cell r="B168" t="str">
            <v>Nguyễn Văn Ngân</v>
          </cell>
          <cell r="C168">
            <v>386</v>
          </cell>
          <cell r="D168">
            <v>424.6</v>
          </cell>
          <cell r="E168">
            <v>1</v>
          </cell>
          <cell r="F168">
            <v>424.6</v>
          </cell>
          <cell r="G168">
            <v>1</v>
          </cell>
        </row>
        <row r="169">
          <cell r="A169">
            <v>189</v>
          </cell>
          <cell r="B169" t="str">
            <v>Nguyễn Văn Tam</v>
          </cell>
          <cell r="C169">
            <v>520</v>
          </cell>
          <cell r="D169">
            <v>598</v>
          </cell>
          <cell r="E169">
            <v>0.95</v>
          </cell>
          <cell r="F169">
            <v>568.1</v>
          </cell>
          <cell r="G169">
            <v>0.98666600000000004</v>
          </cell>
        </row>
        <row r="170">
          <cell r="A170">
            <v>184</v>
          </cell>
          <cell r="B170" t="str">
            <v>Nguyễn Văn Thiệu</v>
          </cell>
          <cell r="C170">
            <v>354</v>
          </cell>
          <cell r="D170">
            <v>389.4</v>
          </cell>
          <cell r="E170">
            <v>1</v>
          </cell>
          <cell r="F170">
            <v>389.4</v>
          </cell>
          <cell r="G170">
            <v>0.94</v>
          </cell>
        </row>
        <row r="171">
          <cell r="A171">
            <v>927</v>
          </cell>
          <cell r="B171" t="str">
            <v>Nguyễn Văn Tuyến</v>
          </cell>
          <cell r="C171">
            <v>487</v>
          </cell>
          <cell r="D171">
            <v>560.04999999999995</v>
          </cell>
          <cell r="E171">
            <v>0.8</v>
          </cell>
          <cell r="F171">
            <v>448.04</v>
          </cell>
          <cell r="G171">
            <v>0.99666600000000005</v>
          </cell>
        </row>
        <row r="172">
          <cell r="A172">
            <v>203</v>
          </cell>
          <cell r="B172" t="str">
            <v>Nguyễn Văn Vệ</v>
          </cell>
          <cell r="C172">
            <v>354</v>
          </cell>
          <cell r="D172">
            <v>389.4</v>
          </cell>
          <cell r="E172">
            <v>1</v>
          </cell>
          <cell r="F172">
            <v>389.4</v>
          </cell>
          <cell r="G172">
            <v>0.92333299999999996</v>
          </cell>
        </row>
        <row r="173">
          <cell r="A173">
            <v>344</v>
          </cell>
          <cell r="B173" t="str">
            <v>Nguyễn Văn Vĩnh</v>
          </cell>
          <cell r="C173">
            <v>354</v>
          </cell>
          <cell r="D173">
            <v>371.7</v>
          </cell>
          <cell r="E173">
            <v>1</v>
          </cell>
          <cell r="F173">
            <v>371.7</v>
          </cell>
          <cell r="G173">
            <v>0.90666599999999997</v>
          </cell>
        </row>
        <row r="174">
          <cell r="A174">
            <v>4</v>
          </cell>
          <cell r="B174" t="str">
            <v>Nguyễn Việt Bắc</v>
          </cell>
          <cell r="C174">
            <v>1250</v>
          </cell>
          <cell r="D174">
            <v>1437.5</v>
          </cell>
          <cell r="E174">
            <v>1</v>
          </cell>
          <cell r="F174">
            <v>1437.5</v>
          </cell>
          <cell r="G174">
            <v>0.99333300000000002</v>
          </cell>
        </row>
        <row r="175">
          <cell r="A175">
            <v>715</v>
          </cell>
          <cell r="B175" t="str">
            <v>Nguyễn Việt Bắc</v>
          </cell>
          <cell r="C175">
            <v>257.33333299999998</v>
          </cell>
          <cell r="D175">
            <v>283.066666</v>
          </cell>
          <cell r="E175">
            <v>1</v>
          </cell>
          <cell r="F175">
            <v>283.066666</v>
          </cell>
          <cell r="G175">
            <v>1</v>
          </cell>
        </row>
        <row r="176">
          <cell r="A176">
            <v>60</v>
          </cell>
          <cell r="B176" t="str">
            <v>Nguyễn Viết Hải</v>
          </cell>
          <cell r="C176">
            <v>487</v>
          </cell>
          <cell r="D176">
            <v>560.04999999999995</v>
          </cell>
          <cell r="E176">
            <v>1</v>
          </cell>
          <cell r="F176">
            <v>560.04999999999995</v>
          </cell>
          <cell r="G176">
            <v>0.99666600000000005</v>
          </cell>
        </row>
        <row r="177">
          <cell r="A177">
            <v>132</v>
          </cell>
          <cell r="B177" t="str">
            <v>Nguyễn Xuân Hồng</v>
          </cell>
          <cell r="C177">
            <v>364.66666600000002</v>
          </cell>
          <cell r="D177">
            <v>401.13333299999999</v>
          </cell>
          <cell r="E177">
            <v>1.013333</v>
          </cell>
          <cell r="F177">
            <v>406.325333</v>
          </cell>
          <cell r="G177">
            <v>0.95333299999999999</v>
          </cell>
        </row>
        <row r="178">
          <cell r="A178">
            <v>207</v>
          </cell>
          <cell r="B178" t="str">
            <v>Nông Đức Quang</v>
          </cell>
          <cell r="C178">
            <v>354</v>
          </cell>
          <cell r="D178">
            <v>354</v>
          </cell>
          <cell r="E178">
            <v>1</v>
          </cell>
          <cell r="F178">
            <v>354</v>
          </cell>
          <cell r="G178">
            <v>0.96333299999999999</v>
          </cell>
        </row>
        <row r="179">
          <cell r="A179">
            <v>716</v>
          </cell>
          <cell r="B179" t="str">
            <v>Nông Lệ Thương</v>
          </cell>
          <cell r="C179">
            <v>455</v>
          </cell>
          <cell r="D179">
            <v>523.25</v>
          </cell>
          <cell r="E179">
            <v>0.9</v>
          </cell>
          <cell r="F179">
            <v>470.92500000000001</v>
          </cell>
          <cell r="G179">
            <v>0.97666600000000003</v>
          </cell>
        </row>
        <row r="180">
          <cell r="A180">
            <v>105</v>
          </cell>
          <cell r="B180" t="str">
            <v>Phạm Đức Thanh</v>
          </cell>
          <cell r="C180">
            <v>354</v>
          </cell>
          <cell r="D180">
            <v>389.4</v>
          </cell>
          <cell r="E180">
            <v>1</v>
          </cell>
          <cell r="F180">
            <v>389.4</v>
          </cell>
          <cell r="G180">
            <v>0.96333299999999999</v>
          </cell>
        </row>
        <row r="181">
          <cell r="A181">
            <v>138</v>
          </cell>
          <cell r="B181" t="str">
            <v>Phạm Duy Việt</v>
          </cell>
          <cell r="C181">
            <v>354</v>
          </cell>
          <cell r="D181">
            <v>389.4</v>
          </cell>
          <cell r="E181">
            <v>1</v>
          </cell>
          <cell r="F181">
            <v>389.4</v>
          </cell>
          <cell r="G181">
            <v>0.97</v>
          </cell>
        </row>
        <row r="182">
          <cell r="A182">
            <v>334</v>
          </cell>
          <cell r="B182" t="str">
            <v>Phạm Hoàng Hạnh</v>
          </cell>
          <cell r="C182">
            <v>364.66666600000002</v>
          </cell>
          <cell r="D182">
            <v>382.9</v>
          </cell>
          <cell r="E182">
            <v>1</v>
          </cell>
          <cell r="F182">
            <v>382.9</v>
          </cell>
          <cell r="G182">
            <v>0.86666600000000005</v>
          </cell>
        </row>
        <row r="183">
          <cell r="A183">
            <v>443</v>
          </cell>
          <cell r="B183" t="str">
            <v>Phạm Huyền Trang</v>
          </cell>
          <cell r="C183">
            <v>520</v>
          </cell>
          <cell r="D183">
            <v>598</v>
          </cell>
          <cell r="E183">
            <v>0.95</v>
          </cell>
          <cell r="F183">
            <v>568.1</v>
          </cell>
          <cell r="G183">
            <v>0.97666600000000003</v>
          </cell>
        </row>
        <row r="184">
          <cell r="A184">
            <v>120</v>
          </cell>
          <cell r="B184" t="str">
            <v>Phạm Khải Lăng</v>
          </cell>
          <cell r="C184">
            <v>354</v>
          </cell>
          <cell r="D184">
            <v>389.4</v>
          </cell>
          <cell r="E184">
            <v>0.99</v>
          </cell>
          <cell r="F184">
            <v>385.50599999999997</v>
          </cell>
          <cell r="G184">
            <v>0.95</v>
          </cell>
        </row>
        <row r="185">
          <cell r="A185">
            <v>11</v>
          </cell>
          <cell r="B185" t="str">
            <v>Phạm Quang Thắng</v>
          </cell>
          <cell r="C185">
            <v>635</v>
          </cell>
          <cell r="D185">
            <v>730.25</v>
          </cell>
          <cell r="E185">
            <v>1</v>
          </cell>
          <cell r="F185">
            <v>730.25</v>
          </cell>
          <cell r="G185">
            <v>1</v>
          </cell>
        </row>
        <row r="186">
          <cell r="A186">
            <v>28</v>
          </cell>
          <cell r="B186" t="str">
            <v>Phạm Thị Minh Châu</v>
          </cell>
          <cell r="C186">
            <v>386</v>
          </cell>
          <cell r="D186">
            <v>443.9</v>
          </cell>
          <cell r="E186">
            <v>1</v>
          </cell>
          <cell r="F186">
            <v>443.9</v>
          </cell>
          <cell r="G186">
            <v>1</v>
          </cell>
        </row>
        <row r="187">
          <cell r="A187">
            <v>400</v>
          </cell>
          <cell r="B187" t="str">
            <v>Phạm Thị Thu</v>
          </cell>
          <cell r="C187">
            <v>487</v>
          </cell>
          <cell r="D187">
            <v>560.04999999999995</v>
          </cell>
          <cell r="E187">
            <v>1</v>
          </cell>
          <cell r="F187">
            <v>560.04999999999995</v>
          </cell>
          <cell r="G187">
            <v>0.98333300000000001</v>
          </cell>
        </row>
        <row r="188">
          <cell r="A188">
            <v>61</v>
          </cell>
          <cell r="B188" t="str">
            <v>Phạm Thuý Hằng</v>
          </cell>
          <cell r="C188">
            <v>487</v>
          </cell>
          <cell r="D188">
            <v>560.04999999999995</v>
          </cell>
          <cell r="E188">
            <v>1</v>
          </cell>
          <cell r="F188">
            <v>560.04999999999995</v>
          </cell>
          <cell r="G188">
            <v>0.99666600000000005</v>
          </cell>
        </row>
        <row r="189">
          <cell r="A189">
            <v>68</v>
          </cell>
          <cell r="B189" t="str">
            <v>Phạm Trọng Nam</v>
          </cell>
          <cell r="C189">
            <v>487</v>
          </cell>
          <cell r="D189">
            <v>560.04999999999995</v>
          </cell>
          <cell r="E189">
            <v>1</v>
          </cell>
          <cell r="F189">
            <v>560.04999999999995</v>
          </cell>
          <cell r="G189">
            <v>0.99666600000000005</v>
          </cell>
        </row>
        <row r="190">
          <cell r="A190">
            <v>178</v>
          </cell>
          <cell r="B190" t="str">
            <v>Phạm Trung Kiên</v>
          </cell>
          <cell r="C190">
            <v>354</v>
          </cell>
          <cell r="D190">
            <v>354</v>
          </cell>
          <cell r="E190">
            <v>0.9</v>
          </cell>
          <cell r="F190">
            <v>318.60000000000002</v>
          </cell>
          <cell r="G190">
            <v>0.93333299999999997</v>
          </cell>
        </row>
        <row r="191">
          <cell r="A191">
            <v>78</v>
          </cell>
          <cell r="B191" t="str">
            <v>Phạm Văn Hồng</v>
          </cell>
          <cell r="C191">
            <v>354</v>
          </cell>
          <cell r="D191">
            <v>389.4</v>
          </cell>
          <cell r="E191">
            <v>1.01</v>
          </cell>
          <cell r="F191">
            <v>393.29399999999998</v>
          </cell>
          <cell r="G191">
            <v>0.96333299999999999</v>
          </cell>
        </row>
        <row r="192">
          <cell r="A192">
            <v>340</v>
          </cell>
          <cell r="B192" t="str">
            <v>Phan Thành Tuân</v>
          </cell>
          <cell r="C192">
            <v>354</v>
          </cell>
          <cell r="D192">
            <v>371.7</v>
          </cell>
          <cell r="E192">
            <v>1.0333330000000001</v>
          </cell>
          <cell r="F192">
            <v>384.09</v>
          </cell>
          <cell r="G192">
            <v>0.86333300000000002</v>
          </cell>
        </row>
        <row r="193">
          <cell r="A193">
            <v>186</v>
          </cell>
          <cell r="B193" t="str">
            <v>Phan Thị Ánh Tuyết</v>
          </cell>
          <cell r="C193">
            <v>354</v>
          </cell>
          <cell r="D193">
            <v>389.4</v>
          </cell>
          <cell r="E193">
            <v>1</v>
          </cell>
          <cell r="F193">
            <v>389.4</v>
          </cell>
          <cell r="G193">
            <v>0.97666600000000003</v>
          </cell>
        </row>
        <row r="194">
          <cell r="A194">
            <v>121</v>
          </cell>
          <cell r="B194" t="str">
            <v>Phan Tiến Quyết</v>
          </cell>
          <cell r="C194">
            <v>354</v>
          </cell>
          <cell r="D194">
            <v>389.4</v>
          </cell>
          <cell r="E194">
            <v>1.01</v>
          </cell>
          <cell r="F194">
            <v>393.29399999999998</v>
          </cell>
          <cell r="G194">
            <v>0.97666600000000003</v>
          </cell>
        </row>
        <row r="195">
          <cell r="A195">
            <v>30</v>
          </cell>
          <cell r="B195" t="str">
            <v>Phan Xuân Hải</v>
          </cell>
          <cell r="C195">
            <v>386</v>
          </cell>
          <cell r="D195">
            <v>443.9</v>
          </cell>
          <cell r="E195">
            <v>1.1000000000000001</v>
          </cell>
          <cell r="F195">
            <v>488.29</v>
          </cell>
          <cell r="G195">
            <v>1.0166660000000001</v>
          </cell>
        </row>
        <row r="196">
          <cell r="A196">
            <v>151</v>
          </cell>
          <cell r="B196" t="str">
            <v>Phùng Anh Tuấn</v>
          </cell>
          <cell r="C196">
            <v>354</v>
          </cell>
          <cell r="D196">
            <v>389.4</v>
          </cell>
          <cell r="E196">
            <v>1.02</v>
          </cell>
          <cell r="F196">
            <v>397.18799999999999</v>
          </cell>
          <cell r="G196">
            <v>0.91</v>
          </cell>
        </row>
        <row r="197">
          <cell r="A197">
            <v>387</v>
          </cell>
          <cell r="B197" t="str">
            <v>Phùng Bá Huy</v>
          </cell>
          <cell r="C197">
            <v>364.66666600000002</v>
          </cell>
          <cell r="D197">
            <v>382.9</v>
          </cell>
          <cell r="E197">
            <v>0.96666600000000003</v>
          </cell>
          <cell r="F197">
            <v>370.51</v>
          </cell>
          <cell r="G197">
            <v>0.96333299999999999</v>
          </cell>
        </row>
        <row r="198">
          <cell r="A198">
            <v>431</v>
          </cell>
          <cell r="B198" t="str">
            <v>Tạ Đức Hiệp</v>
          </cell>
          <cell r="C198">
            <v>354</v>
          </cell>
          <cell r="D198">
            <v>389.4</v>
          </cell>
          <cell r="E198">
            <v>1</v>
          </cell>
          <cell r="F198">
            <v>389.4</v>
          </cell>
          <cell r="G198">
            <v>0.95</v>
          </cell>
        </row>
        <row r="199">
          <cell r="A199">
            <v>253</v>
          </cell>
          <cell r="B199" t="str">
            <v>Tạ Quang Dũng</v>
          </cell>
          <cell r="C199">
            <v>364.66666600000002</v>
          </cell>
          <cell r="D199">
            <v>382.9</v>
          </cell>
          <cell r="E199">
            <v>1</v>
          </cell>
          <cell r="F199">
            <v>382.9</v>
          </cell>
          <cell r="G199">
            <v>0.92333299999999996</v>
          </cell>
        </row>
        <row r="200">
          <cell r="A200">
            <v>166</v>
          </cell>
          <cell r="B200" t="str">
            <v>Thân Văn Hùng</v>
          </cell>
          <cell r="C200">
            <v>354</v>
          </cell>
          <cell r="D200">
            <v>389.4</v>
          </cell>
          <cell r="E200">
            <v>1.1000000000000001</v>
          </cell>
          <cell r="F200">
            <v>428.34</v>
          </cell>
          <cell r="G200">
            <v>0.89666599999999996</v>
          </cell>
        </row>
        <row r="201">
          <cell r="A201">
            <v>307</v>
          </cell>
          <cell r="B201" t="str">
            <v>Trần Anh Tuấn</v>
          </cell>
          <cell r="C201">
            <v>423</v>
          </cell>
          <cell r="D201">
            <v>465.3</v>
          </cell>
          <cell r="E201">
            <v>1</v>
          </cell>
          <cell r="F201">
            <v>465.3</v>
          </cell>
          <cell r="G201">
            <v>0.91666599999999998</v>
          </cell>
        </row>
        <row r="202">
          <cell r="A202">
            <v>315</v>
          </cell>
          <cell r="B202" t="str">
            <v>Trần Đức Quân</v>
          </cell>
          <cell r="C202">
            <v>354</v>
          </cell>
          <cell r="D202">
            <v>354</v>
          </cell>
          <cell r="E202">
            <v>1</v>
          </cell>
          <cell r="F202">
            <v>354</v>
          </cell>
          <cell r="G202">
            <v>1.0433330000000001</v>
          </cell>
        </row>
        <row r="203">
          <cell r="A203">
            <v>251</v>
          </cell>
          <cell r="B203" t="str">
            <v>Trần Hải Đăng</v>
          </cell>
          <cell r="C203">
            <v>236</v>
          </cell>
          <cell r="D203">
            <v>259.60000000000002</v>
          </cell>
          <cell r="E203">
            <v>1</v>
          </cell>
          <cell r="F203">
            <v>259.60000000000002</v>
          </cell>
          <cell r="G203">
            <v>0.973333</v>
          </cell>
        </row>
        <row r="204">
          <cell r="A204">
            <v>16</v>
          </cell>
          <cell r="B204" t="str">
            <v>Trần Kiên Cường</v>
          </cell>
          <cell r="C204">
            <v>635</v>
          </cell>
          <cell r="D204">
            <v>730.25</v>
          </cell>
          <cell r="E204">
            <v>1</v>
          </cell>
          <cell r="F204">
            <v>730.25</v>
          </cell>
          <cell r="G204">
            <v>1.0066660000000001</v>
          </cell>
        </row>
        <row r="205">
          <cell r="A205">
            <v>926</v>
          </cell>
          <cell r="B205" t="str">
            <v>Trần Minh Hoàng</v>
          </cell>
          <cell r="C205">
            <v>487</v>
          </cell>
          <cell r="D205">
            <v>560.04999999999995</v>
          </cell>
          <cell r="E205">
            <v>0.8</v>
          </cell>
          <cell r="F205">
            <v>448.04</v>
          </cell>
          <cell r="G205">
            <v>0.99666600000000005</v>
          </cell>
        </row>
        <row r="206">
          <cell r="A206">
            <v>414</v>
          </cell>
          <cell r="B206" t="str">
            <v>Trần Quang Huy</v>
          </cell>
          <cell r="C206">
            <v>552</v>
          </cell>
          <cell r="D206">
            <v>607.20000000000005</v>
          </cell>
          <cell r="E206">
            <v>1</v>
          </cell>
          <cell r="F206">
            <v>607.20000000000005</v>
          </cell>
          <cell r="G206">
            <v>0.88666599999999995</v>
          </cell>
        </row>
        <row r="207">
          <cell r="A207">
            <v>152</v>
          </cell>
          <cell r="B207" t="str">
            <v>Trần Quốc Toản</v>
          </cell>
          <cell r="C207">
            <v>552</v>
          </cell>
          <cell r="D207">
            <v>607.20000000000005</v>
          </cell>
          <cell r="E207">
            <v>0.95</v>
          </cell>
          <cell r="F207">
            <v>576.84</v>
          </cell>
          <cell r="G207">
            <v>0.90666599999999997</v>
          </cell>
        </row>
        <row r="208">
          <cell r="A208">
            <v>137</v>
          </cell>
          <cell r="B208" t="str">
            <v>Trần Thanh Tùng</v>
          </cell>
          <cell r="C208">
            <v>364.66666600000002</v>
          </cell>
          <cell r="D208">
            <v>401.13333299999999</v>
          </cell>
          <cell r="E208">
            <v>1</v>
          </cell>
          <cell r="F208">
            <v>401.13333299999999</v>
          </cell>
          <cell r="G208">
            <v>0.91333299999999995</v>
          </cell>
        </row>
        <row r="209">
          <cell r="A209">
            <v>88</v>
          </cell>
          <cell r="B209" t="str">
            <v>Trần Thị Nguyên</v>
          </cell>
          <cell r="C209">
            <v>354</v>
          </cell>
          <cell r="D209">
            <v>389.4</v>
          </cell>
          <cell r="E209">
            <v>1</v>
          </cell>
          <cell r="F209">
            <v>389.4</v>
          </cell>
          <cell r="G209">
            <v>0.973333</v>
          </cell>
        </row>
        <row r="210">
          <cell r="A210">
            <v>363</v>
          </cell>
          <cell r="B210" t="str">
            <v>Trần Trung Nghĩa</v>
          </cell>
          <cell r="C210">
            <v>423</v>
          </cell>
          <cell r="D210">
            <v>465.3</v>
          </cell>
          <cell r="E210">
            <v>1</v>
          </cell>
          <cell r="F210">
            <v>465.3</v>
          </cell>
          <cell r="G210">
            <v>1.01</v>
          </cell>
        </row>
        <row r="211">
          <cell r="A211">
            <v>220</v>
          </cell>
          <cell r="B211" t="str">
            <v>Trần Tuấn Anh</v>
          </cell>
          <cell r="C211">
            <v>354</v>
          </cell>
          <cell r="D211">
            <v>389.4</v>
          </cell>
          <cell r="E211">
            <v>1</v>
          </cell>
          <cell r="F211">
            <v>389.4</v>
          </cell>
          <cell r="G211">
            <v>0.98</v>
          </cell>
        </row>
        <row r="212">
          <cell r="A212">
            <v>222</v>
          </cell>
          <cell r="B212" t="str">
            <v>Trần Văn Hoà</v>
          </cell>
          <cell r="C212">
            <v>354</v>
          </cell>
          <cell r="D212">
            <v>389.4</v>
          </cell>
          <cell r="E212">
            <v>1</v>
          </cell>
          <cell r="F212">
            <v>389.4</v>
          </cell>
          <cell r="G212">
            <v>0.96</v>
          </cell>
        </row>
        <row r="213">
          <cell r="A213">
            <v>225</v>
          </cell>
          <cell r="B213" t="str">
            <v>Trần Văn Nghị</v>
          </cell>
          <cell r="C213">
            <v>364.66666600000002</v>
          </cell>
          <cell r="D213">
            <v>401.13333299999999</v>
          </cell>
          <cell r="E213">
            <v>1.0666659999999999</v>
          </cell>
          <cell r="F213">
            <v>427.09333299999997</v>
          </cell>
          <cell r="G213">
            <v>0.94666600000000001</v>
          </cell>
        </row>
        <row r="214">
          <cell r="A214">
            <v>43</v>
          </cell>
          <cell r="B214" t="str">
            <v>Trần Văn Truyền</v>
          </cell>
          <cell r="C214">
            <v>386</v>
          </cell>
          <cell r="D214">
            <v>424.6</v>
          </cell>
          <cell r="E214">
            <v>1</v>
          </cell>
          <cell r="F214">
            <v>424.6</v>
          </cell>
          <cell r="G214">
            <v>0.99333300000000002</v>
          </cell>
        </row>
        <row r="215">
          <cell r="A215">
            <v>282</v>
          </cell>
          <cell r="B215" t="str">
            <v>Trần Xuân Cương</v>
          </cell>
          <cell r="C215">
            <v>354</v>
          </cell>
          <cell r="D215">
            <v>389.4</v>
          </cell>
          <cell r="E215">
            <v>1</v>
          </cell>
          <cell r="F215">
            <v>389.4</v>
          </cell>
          <cell r="G215">
            <v>0.95666600000000002</v>
          </cell>
        </row>
        <row r="216">
          <cell r="A216">
            <v>266</v>
          </cell>
          <cell r="B216" t="str">
            <v>Triệu Đức Đình</v>
          </cell>
          <cell r="C216">
            <v>487</v>
          </cell>
          <cell r="D216">
            <v>487</v>
          </cell>
          <cell r="E216">
            <v>1</v>
          </cell>
          <cell r="F216">
            <v>487</v>
          </cell>
          <cell r="G216">
            <v>0.96666600000000003</v>
          </cell>
        </row>
        <row r="217">
          <cell r="A217">
            <v>388</v>
          </cell>
          <cell r="B217" t="str">
            <v>Triệu Đức Luận</v>
          </cell>
          <cell r="C217">
            <v>354</v>
          </cell>
          <cell r="D217">
            <v>371.7</v>
          </cell>
          <cell r="E217">
            <v>1</v>
          </cell>
          <cell r="F217">
            <v>371.7</v>
          </cell>
          <cell r="G217">
            <v>1.0166660000000001</v>
          </cell>
        </row>
        <row r="218">
          <cell r="A218">
            <v>375</v>
          </cell>
          <cell r="B218" t="str">
            <v>Triệu Thị Ánh Ngà</v>
          </cell>
          <cell r="C218">
            <v>0</v>
          </cell>
          <cell r="D218">
            <v>0</v>
          </cell>
          <cell r="E218">
            <v>1</v>
          </cell>
          <cell r="F218">
            <v>0</v>
          </cell>
          <cell r="G218">
            <v>0</v>
          </cell>
        </row>
        <row r="219">
          <cell r="A219">
            <v>360</v>
          </cell>
          <cell r="B219" t="str">
            <v>Triệu Thị Ngọc Mai</v>
          </cell>
          <cell r="C219">
            <v>354</v>
          </cell>
          <cell r="D219">
            <v>371.7</v>
          </cell>
          <cell r="E219">
            <v>1</v>
          </cell>
          <cell r="F219">
            <v>371.7</v>
          </cell>
          <cell r="G219">
            <v>0.99666600000000005</v>
          </cell>
        </row>
        <row r="220">
          <cell r="A220">
            <v>169</v>
          </cell>
          <cell r="B220" t="str">
            <v>Triệu Thị Xanh</v>
          </cell>
          <cell r="C220">
            <v>354</v>
          </cell>
          <cell r="D220">
            <v>389.4</v>
          </cell>
          <cell r="E220">
            <v>0.98</v>
          </cell>
          <cell r="F220">
            <v>381.61200000000002</v>
          </cell>
          <cell r="G220">
            <v>0.93</v>
          </cell>
        </row>
        <row r="221">
          <cell r="A221">
            <v>102</v>
          </cell>
          <cell r="B221" t="str">
            <v>Triệu Văn Đôi</v>
          </cell>
          <cell r="C221">
            <v>354</v>
          </cell>
          <cell r="D221">
            <v>389.4</v>
          </cell>
          <cell r="E221">
            <v>0.98</v>
          </cell>
          <cell r="F221">
            <v>381.61200000000002</v>
          </cell>
          <cell r="G221">
            <v>1.04</v>
          </cell>
        </row>
        <row r="222">
          <cell r="A222">
            <v>17</v>
          </cell>
          <cell r="B222" t="str">
            <v>Trịnh Thị Mai</v>
          </cell>
          <cell r="C222">
            <v>635</v>
          </cell>
          <cell r="D222">
            <v>730.25</v>
          </cell>
          <cell r="E222">
            <v>1</v>
          </cell>
          <cell r="F222">
            <v>730.25</v>
          </cell>
          <cell r="G222">
            <v>0.99333300000000002</v>
          </cell>
        </row>
        <row r="223">
          <cell r="A223">
            <v>75</v>
          </cell>
          <cell r="B223" t="str">
            <v>Trịnh Trung Công</v>
          </cell>
          <cell r="C223">
            <v>354</v>
          </cell>
          <cell r="D223">
            <v>389.4</v>
          </cell>
          <cell r="E223">
            <v>0.95</v>
          </cell>
          <cell r="F223">
            <v>369.93</v>
          </cell>
          <cell r="G223">
            <v>0.96</v>
          </cell>
        </row>
        <row r="224">
          <cell r="A224">
            <v>405</v>
          </cell>
          <cell r="B224" t="str">
            <v>Trương Thị Phương Tuần</v>
          </cell>
          <cell r="C224">
            <v>423</v>
          </cell>
          <cell r="D224">
            <v>465.3</v>
          </cell>
          <cell r="E224">
            <v>1</v>
          </cell>
          <cell r="F224">
            <v>465.3</v>
          </cell>
          <cell r="G224">
            <v>1</v>
          </cell>
        </row>
        <row r="225">
          <cell r="A225">
            <v>274</v>
          </cell>
          <cell r="B225" t="str">
            <v>Trương Trung Kiên</v>
          </cell>
          <cell r="C225">
            <v>364.66666600000002</v>
          </cell>
          <cell r="D225">
            <v>364.66666600000002</v>
          </cell>
          <cell r="E225">
            <v>1</v>
          </cell>
          <cell r="F225">
            <v>364.66666600000002</v>
          </cell>
          <cell r="G225">
            <v>0.973333</v>
          </cell>
        </row>
        <row r="226">
          <cell r="A226">
            <v>267</v>
          </cell>
          <cell r="B226" t="str">
            <v>Trương Văn Hòa</v>
          </cell>
          <cell r="C226">
            <v>354</v>
          </cell>
          <cell r="D226">
            <v>354</v>
          </cell>
          <cell r="E226">
            <v>0.98</v>
          </cell>
          <cell r="F226">
            <v>346.92</v>
          </cell>
          <cell r="G226">
            <v>0.95</v>
          </cell>
        </row>
        <row r="227">
          <cell r="A227">
            <v>228</v>
          </cell>
          <cell r="B227" t="str">
            <v>Trương Xuân Ngọc</v>
          </cell>
          <cell r="C227">
            <v>354</v>
          </cell>
          <cell r="D227">
            <v>389.4</v>
          </cell>
          <cell r="E227">
            <v>1</v>
          </cell>
          <cell r="F227">
            <v>389.4</v>
          </cell>
          <cell r="G227">
            <v>0.96333299999999999</v>
          </cell>
        </row>
        <row r="228">
          <cell r="A228">
            <v>79</v>
          </cell>
          <cell r="B228" t="str">
            <v>Vi Văn Huân</v>
          </cell>
          <cell r="C228">
            <v>354</v>
          </cell>
          <cell r="D228">
            <v>389.4</v>
          </cell>
          <cell r="E228">
            <v>0.99</v>
          </cell>
          <cell r="F228">
            <v>385.50599999999997</v>
          </cell>
          <cell r="G228">
            <v>0.90333300000000005</v>
          </cell>
        </row>
        <row r="229">
          <cell r="A229">
            <v>219</v>
          </cell>
          <cell r="B229" t="str">
            <v>Võ Phương Nam</v>
          </cell>
          <cell r="C229">
            <v>487</v>
          </cell>
          <cell r="D229">
            <v>535.70000000000005</v>
          </cell>
          <cell r="E229">
            <v>1</v>
          </cell>
          <cell r="F229">
            <v>535.70000000000005</v>
          </cell>
          <cell r="G229">
            <v>0.95333299999999999</v>
          </cell>
        </row>
        <row r="230">
          <cell r="A230">
            <v>115</v>
          </cell>
          <cell r="B230" t="str">
            <v>Vũ Đức Vinh</v>
          </cell>
          <cell r="C230">
            <v>354</v>
          </cell>
          <cell r="D230">
            <v>389.4</v>
          </cell>
          <cell r="E230">
            <v>0.95</v>
          </cell>
          <cell r="F230">
            <v>369.93</v>
          </cell>
          <cell r="G230">
            <v>0.89666599999999996</v>
          </cell>
        </row>
        <row r="231">
          <cell r="A231">
            <v>168</v>
          </cell>
          <cell r="B231" t="str">
            <v>Vũ Hoài Nam</v>
          </cell>
          <cell r="C231">
            <v>354</v>
          </cell>
          <cell r="D231">
            <v>389.4</v>
          </cell>
          <cell r="E231">
            <v>1.03</v>
          </cell>
          <cell r="F231">
            <v>401.08199999999999</v>
          </cell>
          <cell r="G231">
            <v>0.97</v>
          </cell>
        </row>
        <row r="232">
          <cell r="A232">
            <v>351</v>
          </cell>
          <cell r="B232" t="str">
            <v>Vũ Hữu Linh</v>
          </cell>
          <cell r="C232">
            <v>364.66666600000002</v>
          </cell>
          <cell r="D232">
            <v>382.9</v>
          </cell>
          <cell r="E232">
            <v>0.98333300000000001</v>
          </cell>
          <cell r="F232">
            <v>376.70499999999998</v>
          </cell>
          <cell r="G232">
            <v>0.816666</v>
          </cell>
        </row>
        <row r="233">
          <cell r="A233">
            <v>396</v>
          </cell>
          <cell r="B233" t="str">
            <v>Vũ Phạm Ánh Dương</v>
          </cell>
          <cell r="C233">
            <v>423</v>
          </cell>
          <cell r="D233">
            <v>465.3</v>
          </cell>
          <cell r="E233">
            <v>1</v>
          </cell>
          <cell r="F233">
            <v>465.3</v>
          </cell>
          <cell r="G233">
            <v>1.0066660000000001</v>
          </cell>
        </row>
        <row r="234">
          <cell r="A234">
            <v>924</v>
          </cell>
          <cell r="B234" t="str">
            <v>Vũ Thăng Long</v>
          </cell>
          <cell r="C234">
            <v>487</v>
          </cell>
          <cell r="D234">
            <v>560.04999999999995</v>
          </cell>
          <cell r="E234">
            <v>0.8</v>
          </cell>
          <cell r="F234">
            <v>448.04</v>
          </cell>
          <cell r="G234">
            <v>0.99666600000000005</v>
          </cell>
        </row>
        <row r="235">
          <cell r="A235">
            <v>83</v>
          </cell>
          <cell r="B235" t="str">
            <v>Vũ Thành Trung</v>
          </cell>
          <cell r="C235">
            <v>386</v>
          </cell>
          <cell r="D235">
            <v>424.6</v>
          </cell>
          <cell r="E235">
            <v>1</v>
          </cell>
          <cell r="F235">
            <v>424.6</v>
          </cell>
          <cell r="G235">
            <v>1</v>
          </cell>
        </row>
        <row r="236">
          <cell r="A236">
            <v>368</v>
          </cell>
          <cell r="B236" t="str">
            <v>Vũ Thất Tùng</v>
          </cell>
          <cell r="C236">
            <v>386</v>
          </cell>
          <cell r="D236">
            <v>424.6</v>
          </cell>
          <cell r="E236">
            <v>1</v>
          </cell>
          <cell r="F236">
            <v>424.6</v>
          </cell>
          <cell r="G236">
            <v>1.01</v>
          </cell>
        </row>
        <row r="237">
          <cell r="A237">
            <v>133</v>
          </cell>
          <cell r="B237" t="str">
            <v>Vũ Thị Minh Hường</v>
          </cell>
          <cell r="C237">
            <v>354</v>
          </cell>
          <cell r="D237">
            <v>389.4</v>
          </cell>
          <cell r="E237">
            <v>1</v>
          </cell>
          <cell r="F237">
            <v>389.4</v>
          </cell>
          <cell r="G237">
            <v>0.973333</v>
          </cell>
        </row>
        <row r="238">
          <cell r="A238">
            <v>930</v>
          </cell>
          <cell r="B238" t="str">
            <v>Vũ Thị Trang</v>
          </cell>
          <cell r="C238">
            <v>386</v>
          </cell>
          <cell r="D238">
            <v>443.9</v>
          </cell>
          <cell r="E238">
            <v>0.8</v>
          </cell>
          <cell r="F238">
            <v>355.12</v>
          </cell>
          <cell r="G238">
            <v>1</v>
          </cell>
        </row>
        <row r="239">
          <cell r="A239">
            <v>337</v>
          </cell>
          <cell r="B239" t="str">
            <v>Vũ Văn Huy</v>
          </cell>
          <cell r="C239">
            <v>354</v>
          </cell>
          <cell r="D239">
            <v>371.7</v>
          </cell>
          <cell r="E239">
            <v>1.05</v>
          </cell>
          <cell r="F239">
            <v>390.28500000000003</v>
          </cell>
          <cell r="G239">
            <v>0.86</v>
          </cell>
        </row>
        <row r="240">
          <cell r="A240">
            <v>163</v>
          </cell>
          <cell r="B240" t="str">
            <v>Vương Khánh Cường</v>
          </cell>
          <cell r="C240">
            <v>354</v>
          </cell>
          <cell r="D240">
            <v>389.4</v>
          </cell>
          <cell r="E240">
            <v>1</v>
          </cell>
          <cell r="F240">
            <v>389.4</v>
          </cell>
          <cell r="G240">
            <v>0.95</v>
          </cell>
        </row>
        <row r="241">
          <cell r="A241">
            <v>46</v>
          </cell>
          <cell r="B241" t="str">
            <v>Bùi Trọng Tuấn</v>
          </cell>
          <cell r="C241">
            <v>794</v>
          </cell>
          <cell r="D241">
            <v>794</v>
          </cell>
          <cell r="E241">
            <v>1</v>
          </cell>
          <cell r="F241">
            <v>794</v>
          </cell>
          <cell r="G241">
            <v>0.98</v>
          </cell>
        </row>
        <row r="242">
          <cell r="A242">
            <v>14</v>
          </cell>
          <cell r="B242" t="str">
            <v>Chử Văn Sinh</v>
          </cell>
          <cell r="C242">
            <v>856</v>
          </cell>
          <cell r="D242">
            <v>856</v>
          </cell>
          <cell r="E242">
            <v>1</v>
          </cell>
          <cell r="F242">
            <v>856</v>
          </cell>
          <cell r="G242">
            <v>0.99666600000000005</v>
          </cell>
        </row>
        <row r="243">
          <cell r="A243">
            <v>333</v>
          </cell>
          <cell r="B243" t="str">
            <v>Chung Xuân Tiến</v>
          </cell>
          <cell r="C243">
            <v>794</v>
          </cell>
          <cell r="D243">
            <v>794</v>
          </cell>
          <cell r="E243">
            <v>0.9</v>
          </cell>
          <cell r="F243">
            <v>714.6</v>
          </cell>
          <cell r="G243">
            <v>0.90333300000000005</v>
          </cell>
        </row>
        <row r="244">
          <cell r="A244">
            <v>22</v>
          </cell>
          <cell r="B244" t="str">
            <v>Đinh Trung Tiến</v>
          </cell>
          <cell r="C244">
            <v>794</v>
          </cell>
          <cell r="D244">
            <v>794</v>
          </cell>
          <cell r="E244">
            <v>1</v>
          </cell>
          <cell r="F244">
            <v>794</v>
          </cell>
          <cell r="G244">
            <v>0.99</v>
          </cell>
        </row>
        <row r="245">
          <cell r="A245">
            <v>13</v>
          </cell>
          <cell r="B245" t="str">
            <v>Lê Nam Hùng</v>
          </cell>
          <cell r="C245">
            <v>856</v>
          </cell>
          <cell r="D245">
            <v>856</v>
          </cell>
          <cell r="E245">
            <v>1</v>
          </cell>
          <cell r="F245">
            <v>856</v>
          </cell>
          <cell r="G245">
            <v>0.92666599999999999</v>
          </cell>
        </row>
        <row r="246">
          <cell r="A246">
            <v>301</v>
          </cell>
          <cell r="B246" t="str">
            <v>Nguyễn Mạnh Hồng</v>
          </cell>
          <cell r="C246">
            <v>794</v>
          </cell>
          <cell r="D246">
            <v>794</v>
          </cell>
          <cell r="E246">
            <v>0.9</v>
          </cell>
          <cell r="F246">
            <v>714.6</v>
          </cell>
          <cell r="G246">
            <v>1.013333</v>
          </cell>
        </row>
        <row r="247">
          <cell r="A247">
            <v>188</v>
          </cell>
          <cell r="B247" t="str">
            <v>Nguyễn Thanh Hải</v>
          </cell>
          <cell r="C247">
            <v>794</v>
          </cell>
          <cell r="D247">
            <v>794</v>
          </cell>
          <cell r="E247">
            <v>0.9</v>
          </cell>
          <cell r="F247">
            <v>714.6</v>
          </cell>
          <cell r="G247">
            <v>0.973333</v>
          </cell>
        </row>
        <row r="248">
          <cell r="A248">
            <v>208</v>
          </cell>
          <cell r="B248" t="str">
            <v>Nguyễn Thế Lâm</v>
          </cell>
          <cell r="C248">
            <v>794</v>
          </cell>
          <cell r="D248">
            <v>794</v>
          </cell>
          <cell r="E248">
            <v>1</v>
          </cell>
          <cell r="F248">
            <v>794</v>
          </cell>
          <cell r="G248">
            <v>0.98333300000000001</v>
          </cell>
        </row>
        <row r="249">
          <cell r="A249">
            <v>15</v>
          </cell>
          <cell r="B249" t="str">
            <v>Nguyễn Thị Thuý Hằng</v>
          </cell>
          <cell r="C249">
            <v>1182</v>
          </cell>
          <cell r="D249">
            <v>1182</v>
          </cell>
          <cell r="E249">
            <v>1</v>
          </cell>
          <cell r="F249">
            <v>1182</v>
          </cell>
          <cell r="G249">
            <v>0.98666600000000004</v>
          </cell>
        </row>
        <row r="250">
          <cell r="A250">
            <v>258</v>
          </cell>
          <cell r="B250" t="str">
            <v>Nguyễn Văn Tiệm</v>
          </cell>
          <cell r="C250">
            <v>794</v>
          </cell>
          <cell r="D250">
            <v>794</v>
          </cell>
          <cell r="E250">
            <v>1</v>
          </cell>
          <cell r="F250">
            <v>794</v>
          </cell>
          <cell r="G250">
            <v>0.973333</v>
          </cell>
        </row>
        <row r="251">
          <cell r="A251">
            <v>187</v>
          </cell>
          <cell r="B251" t="str">
            <v>Phạm Thành Công</v>
          </cell>
          <cell r="C251">
            <v>794</v>
          </cell>
          <cell r="D251">
            <v>794</v>
          </cell>
          <cell r="E251">
            <v>1</v>
          </cell>
          <cell r="F251">
            <v>794</v>
          </cell>
          <cell r="G251">
            <v>0.97</v>
          </cell>
        </row>
        <row r="252">
          <cell r="A252">
            <v>71</v>
          </cell>
          <cell r="B252" t="str">
            <v>Phạm Thanh Quang</v>
          </cell>
          <cell r="C252">
            <v>794</v>
          </cell>
          <cell r="D252">
            <v>794</v>
          </cell>
          <cell r="E252">
            <v>1</v>
          </cell>
          <cell r="F252">
            <v>794</v>
          </cell>
          <cell r="G252">
            <v>0.973333</v>
          </cell>
        </row>
      </sheetData>
      <sheetData sheetId="1">
        <row r="2">
          <cell r="A2" t="str">
            <v>TNN-DHA-BYN</v>
          </cell>
          <cell r="B2">
            <v>1.03</v>
          </cell>
        </row>
        <row r="3">
          <cell r="A3" t="str">
            <v>TNN-DHA-DHA</v>
          </cell>
          <cell r="B3">
            <v>1.0333330000000001</v>
          </cell>
        </row>
        <row r="4">
          <cell r="A4" t="str">
            <v>TNN-DHA-KDT</v>
          </cell>
          <cell r="B4">
            <v>0.95666600000000002</v>
          </cell>
        </row>
        <row r="5">
          <cell r="A5" t="str">
            <v>TNN-DHA-QVG</v>
          </cell>
          <cell r="B5">
            <v>1</v>
          </cell>
        </row>
        <row r="6">
          <cell r="A6" t="str">
            <v>TNN-DHY-DHY</v>
          </cell>
          <cell r="B6">
            <v>0.98333300000000001</v>
          </cell>
        </row>
        <row r="7">
          <cell r="A7" t="str">
            <v>TNN-DHY-KDT</v>
          </cell>
          <cell r="B7">
            <v>0.95333299999999999</v>
          </cell>
        </row>
        <row r="8">
          <cell r="A8" t="str">
            <v>TNN-DHY-TCU</v>
          </cell>
          <cell r="B8">
            <v>0.98666600000000004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han"/>
      <sheetName val="TapThe"/>
      <sheetName val="Sheet3"/>
    </sheetNames>
    <sheetDataSet>
      <sheetData sheetId="0">
        <row r="1">
          <cell r="A1" t="str">
            <v>NhanSuID</v>
          </cell>
          <cell r="B1" t="str">
            <v>HoTen</v>
          </cell>
          <cell r="C1" t="str">
            <v>P1TB_QUY</v>
          </cell>
          <cell r="D1" t="str">
            <v>P1TBKK_QUY</v>
          </cell>
        </row>
        <row r="2">
          <cell r="A2">
            <v>1</v>
          </cell>
          <cell r="B2" t="str">
            <v>Nguyễn Anh Tuấn</v>
          </cell>
          <cell r="C2">
            <v>1500</v>
          </cell>
          <cell r="D2">
            <v>1725</v>
          </cell>
        </row>
        <row r="3">
          <cell r="A3">
            <v>4</v>
          </cell>
          <cell r="B3" t="str">
            <v>Nguyễn Việt Bắc</v>
          </cell>
          <cell r="C3">
            <v>1250</v>
          </cell>
          <cell r="D3">
            <v>1437.5</v>
          </cell>
        </row>
        <row r="4">
          <cell r="A4">
            <v>7</v>
          </cell>
          <cell r="B4" t="str">
            <v>Lục Vũ Khanh</v>
          </cell>
          <cell r="C4">
            <v>1250</v>
          </cell>
          <cell r="D4">
            <v>1437.5</v>
          </cell>
        </row>
        <row r="5">
          <cell r="A5">
            <v>8</v>
          </cell>
          <cell r="B5" t="str">
            <v>Lê Trung Hiếu</v>
          </cell>
          <cell r="C5">
            <v>635</v>
          </cell>
          <cell r="D5">
            <v>730.25</v>
          </cell>
        </row>
        <row r="6">
          <cell r="A6">
            <v>9</v>
          </cell>
          <cell r="B6" t="str">
            <v>Lại Mạnh Triển</v>
          </cell>
          <cell r="C6">
            <v>635</v>
          </cell>
          <cell r="D6">
            <v>698.5</v>
          </cell>
        </row>
        <row r="7">
          <cell r="A7">
            <v>11</v>
          </cell>
          <cell r="B7" t="str">
            <v>Phạm Quang Thắng</v>
          </cell>
          <cell r="C7">
            <v>635</v>
          </cell>
          <cell r="D7">
            <v>730.25</v>
          </cell>
        </row>
        <row r="8">
          <cell r="A8">
            <v>13</v>
          </cell>
          <cell r="B8" t="str">
            <v>Lê Nam Hùng</v>
          </cell>
          <cell r="C8">
            <v>856</v>
          </cell>
          <cell r="D8">
            <v>941.6</v>
          </cell>
        </row>
        <row r="9">
          <cell r="A9">
            <v>14</v>
          </cell>
          <cell r="B9" t="str">
            <v>Chử Văn Sinh</v>
          </cell>
          <cell r="C9">
            <v>856</v>
          </cell>
          <cell r="D9">
            <v>941.6</v>
          </cell>
        </row>
        <row r="10">
          <cell r="A10">
            <v>15</v>
          </cell>
          <cell r="B10" t="str">
            <v>Nguyễn Thị Thuý Hằng</v>
          </cell>
          <cell r="C10">
            <v>1182</v>
          </cell>
          <cell r="D10">
            <v>1359.3</v>
          </cell>
        </row>
        <row r="11">
          <cell r="A11">
            <v>16</v>
          </cell>
          <cell r="B11" t="str">
            <v>Trần Kiên Cường</v>
          </cell>
          <cell r="C11">
            <v>635</v>
          </cell>
          <cell r="D11">
            <v>730.25</v>
          </cell>
        </row>
        <row r="12">
          <cell r="A12">
            <v>17</v>
          </cell>
          <cell r="B12" t="str">
            <v>Trịnh Thị Mai</v>
          </cell>
          <cell r="C12">
            <v>635</v>
          </cell>
          <cell r="D12">
            <v>730.25</v>
          </cell>
        </row>
        <row r="13">
          <cell r="A13">
            <v>18</v>
          </cell>
          <cell r="B13" t="str">
            <v>Hoàng Thị Thanh Thủy</v>
          </cell>
          <cell r="C13">
            <v>635</v>
          </cell>
          <cell r="D13">
            <v>730.25</v>
          </cell>
        </row>
        <row r="14">
          <cell r="A14">
            <v>21</v>
          </cell>
          <cell r="B14" t="str">
            <v>Luân Thị Năm</v>
          </cell>
          <cell r="C14">
            <v>635</v>
          </cell>
          <cell r="D14">
            <v>730.25</v>
          </cell>
        </row>
        <row r="15">
          <cell r="A15">
            <v>22</v>
          </cell>
          <cell r="B15" t="str">
            <v>Đinh Trung Tiến</v>
          </cell>
          <cell r="C15">
            <v>794</v>
          </cell>
          <cell r="D15">
            <v>913.1</v>
          </cell>
        </row>
        <row r="16">
          <cell r="A16">
            <v>23</v>
          </cell>
          <cell r="B16" t="str">
            <v>Hoàng Quốc Bảo</v>
          </cell>
          <cell r="C16">
            <v>455</v>
          </cell>
          <cell r="D16">
            <v>523.25</v>
          </cell>
        </row>
        <row r="17">
          <cell r="A17">
            <v>26</v>
          </cell>
          <cell r="B17" t="str">
            <v>Lưu Trọng Tuấn</v>
          </cell>
          <cell r="C17">
            <v>455</v>
          </cell>
          <cell r="D17">
            <v>500.5</v>
          </cell>
        </row>
        <row r="18">
          <cell r="A18">
            <v>28</v>
          </cell>
          <cell r="B18" t="str">
            <v>Phạm Thị Minh Châu</v>
          </cell>
          <cell r="C18">
            <v>386</v>
          </cell>
          <cell r="D18">
            <v>443.9</v>
          </cell>
        </row>
        <row r="19">
          <cell r="A19">
            <v>30</v>
          </cell>
          <cell r="B19" t="str">
            <v>Phan Xuân Hải</v>
          </cell>
          <cell r="C19">
            <v>386</v>
          </cell>
          <cell r="D19">
            <v>443.9</v>
          </cell>
        </row>
        <row r="20">
          <cell r="A20">
            <v>33</v>
          </cell>
          <cell r="B20" t="str">
            <v>Lê Văn Tĩnh</v>
          </cell>
          <cell r="C20">
            <v>386</v>
          </cell>
          <cell r="D20">
            <v>443.9</v>
          </cell>
        </row>
        <row r="21">
          <cell r="A21">
            <v>42</v>
          </cell>
          <cell r="B21" t="str">
            <v>Ngô Thị Thúy</v>
          </cell>
          <cell r="C21">
            <v>455</v>
          </cell>
          <cell r="D21">
            <v>523.25</v>
          </cell>
        </row>
        <row r="22">
          <cell r="A22">
            <v>43</v>
          </cell>
          <cell r="B22" t="str">
            <v>Trần Văn Truyền</v>
          </cell>
          <cell r="C22">
            <v>386</v>
          </cell>
          <cell r="D22">
            <v>424.6</v>
          </cell>
        </row>
        <row r="23">
          <cell r="A23">
            <v>46</v>
          </cell>
          <cell r="B23" t="str">
            <v>Bùi Trọng Tuấn</v>
          </cell>
          <cell r="C23">
            <v>794</v>
          </cell>
          <cell r="D23">
            <v>833.7</v>
          </cell>
        </row>
        <row r="24">
          <cell r="A24">
            <v>48</v>
          </cell>
          <cell r="B24" t="str">
            <v>Lương Xuân Hoàng</v>
          </cell>
          <cell r="C24">
            <v>455</v>
          </cell>
          <cell r="D24">
            <v>523.25</v>
          </cell>
        </row>
        <row r="25">
          <cell r="A25">
            <v>49</v>
          </cell>
          <cell r="B25" t="str">
            <v>Đồng Văn Chấn</v>
          </cell>
          <cell r="C25">
            <v>487</v>
          </cell>
          <cell r="D25">
            <v>560.04999999999995</v>
          </cell>
        </row>
        <row r="26">
          <cell r="A26">
            <v>50</v>
          </cell>
          <cell r="B26" t="str">
            <v>Nguyễn Thị Hồng Hạnh</v>
          </cell>
          <cell r="C26">
            <v>552</v>
          </cell>
          <cell r="D26">
            <v>634.79999999999995</v>
          </cell>
        </row>
        <row r="27">
          <cell r="A27">
            <v>54</v>
          </cell>
          <cell r="B27" t="str">
            <v>Nguyễn Thị Thanh</v>
          </cell>
          <cell r="C27">
            <v>487</v>
          </cell>
          <cell r="D27">
            <v>560.04999999999995</v>
          </cell>
        </row>
        <row r="28">
          <cell r="A28">
            <v>55</v>
          </cell>
          <cell r="B28" t="str">
            <v>Đào Đình Thành</v>
          </cell>
          <cell r="C28">
            <v>455</v>
          </cell>
          <cell r="D28">
            <v>523.25</v>
          </cell>
        </row>
        <row r="29">
          <cell r="A29">
            <v>60</v>
          </cell>
          <cell r="B29" t="str">
            <v>Nguyễn Viết Hải</v>
          </cell>
          <cell r="C29">
            <v>487</v>
          </cell>
          <cell r="D29">
            <v>560.04999999999995</v>
          </cell>
        </row>
        <row r="30">
          <cell r="A30">
            <v>61</v>
          </cell>
          <cell r="B30" t="str">
            <v>Phạm Thuý Hằng</v>
          </cell>
          <cell r="C30">
            <v>487</v>
          </cell>
          <cell r="D30">
            <v>560.04999999999995</v>
          </cell>
        </row>
        <row r="31">
          <cell r="A31">
            <v>65</v>
          </cell>
          <cell r="B31" t="str">
            <v>Đinh Hữu Thảo</v>
          </cell>
          <cell r="C31">
            <v>455</v>
          </cell>
          <cell r="D31">
            <v>523.25</v>
          </cell>
        </row>
        <row r="32">
          <cell r="A32">
            <v>66</v>
          </cell>
          <cell r="B32" t="str">
            <v>Cao Thị Anh Thư</v>
          </cell>
          <cell r="C32">
            <v>635</v>
          </cell>
          <cell r="D32">
            <v>730.25</v>
          </cell>
        </row>
        <row r="33">
          <cell r="A33">
            <v>67</v>
          </cell>
          <cell r="B33" t="str">
            <v>Đào Đức Vương</v>
          </cell>
          <cell r="C33">
            <v>487</v>
          </cell>
          <cell r="D33">
            <v>560.04999999999995</v>
          </cell>
        </row>
        <row r="34">
          <cell r="A34">
            <v>68</v>
          </cell>
          <cell r="B34" t="str">
            <v>Phạm Trọng Nam</v>
          </cell>
          <cell r="C34">
            <v>487</v>
          </cell>
          <cell r="D34">
            <v>560.04999999999995</v>
          </cell>
        </row>
        <row r="35">
          <cell r="A35">
            <v>71</v>
          </cell>
          <cell r="B35" t="str">
            <v>Phạm Thanh Quang</v>
          </cell>
          <cell r="C35">
            <v>794</v>
          </cell>
          <cell r="D35">
            <v>794</v>
          </cell>
        </row>
        <row r="36">
          <cell r="A36">
            <v>73</v>
          </cell>
          <cell r="B36" t="str">
            <v>Đỗ Quyết Chiến</v>
          </cell>
          <cell r="C36">
            <v>354</v>
          </cell>
          <cell r="D36">
            <v>389.4</v>
          </cell>
        </row>
        <row r="37">
          <cell r="A37">
            <v>74</v>
          </cell>
          <cell r="B37" t="str">
            <v>Nguyễn Thành Công</v>
          </cell>
          <cell r="C37">
            <v>354</v>
          </cell>
          <cell r="D37">
            <v>389.4</v>
          </cell>
        </row>
        <row r="38">
          <cell r="A38">
            <v>75</v>
          </cell>
          <cell r="B38" t="str">
            <v>Trịnh Trung Công</v>
          </cell>
          <cell r="C38">
            <v>354</v>
          </cell>
          <cell r="D38">
            <v>389.4</v>
          </cell>
        </row>
        <row r="39">
          <cell r="A39">
            <v>78</v>
          </cell>
          <cell r="B39" t="str">
            <v>Phạm Văn Hồng</v>
          </cell>
          <cell r="C39">
            <v>354</v>
          </cell>
          <cell r="D39">
            <v>389.4</v>
          </cell>
        </row>
        <row r="40">
          <cell r="A40">
            <v>79</v>
          </cell>
          <cell r="B40" t="str">
            <v>Vi Văn Huân</v>
          </cell>
          <cell r="C40">
            <v>354</v>
          </cell>
          <cell r="D40">
            <v>389.4</v>
          </cell>
        </row>
        <row r="41">
          <cell r="A41">
            <v>80</v>
          </cell>
          <cell r="B41" t="str">
            <v>Lê Thị Thu Hương</v>
          </cell>
          <cell r="C41">
            <v>354</v>
          </cell>
          <cell r="D41">
            <v>389.4</v>
          </cell>
        </row>
        <row r="42">
          <cell r="A42">
            <v>81</v>
          </cell>
          <cell r="B42" t="str">
            <v>Nguyễn Thị Nhung</v>
          </cell>
          <cell r="C42">
            <v>354</v>
          </cell>
          <cell r="D42">
            <v>389.4</v>
          </cell>
        </row>
        <row r="43">
          <cell r="A43">
            <v>82</v>
          </cell>
          <cell r="B43" t="str">
            <v>Nguyễn Ngọc Thao</v>
          </cell>
          <cell r="C43">
            <v>354</v>
          </cell>
          <cell r="D43">
            <v>389.4</v>
          </cell>
        </row>
        <row r="44">
          <cell r="A44">
            <v>83</v>
          </cell>
          <cell r="B44" t="str">
            <v>Vũ Thành Trung</v>
          </cell>
          <cell r="C44">
            <v>386</v>
          </cell>
          <cell r="D44">
            <v>424.6</v>
          </cell>
        </row>
        <row r="45">
          <cell r="A45">
            <v>84</v>
          </cell>
          <cell r="B45" t="str">
            <v>Lê Văn Tuấn</v>
          </cell>
          <cell r="C45">
            <v>354</v>
          </cell>
          <cell r="D45">
            <v>389.4</v>
          </cell>
        </row>
        <row r="46">
          <cell r="A46">
            <v>85</v>
          </cell>
          <cell r="B46" t="str">
            <v>Nguyễn Khắc Tuấn</v>
          </cell>
          <cell r="C46">
            <v>354</v>
          </cell>
          <cell r="D46">
            <v>389.4</v>
          </cell>
        </row>
        <row r="47">
          <cell r="A47">
            <v>87</v>
          </cell>
          <cell r="B47" t="str">
            <v>Ngô Trung Kiên</v>
          </cell>
          <cell r="C47">
            <v>354</v>
          </cell>
          <cell r="D47">
            <v>389.4</v>
          </cell>
        </row>
        <row r="48">
          <cell r="A48">
            <v>88</v>
          </cell>
          <cell r="B48" t="str">
            <v>Trần Thị Nguyên</v>
          </cell>
          <cell r="C48">
            <v>354</v>
          </cell>
          <cell r="D48">
            <v>389.4</v>
          </cell>
        </row>
        <row r="49">
          <cell r="A49">
            <v>90</v>
          </cell>
          <cell r="B49" t="str">
            <v>Nguyễn Trường Giang</v>
          </cell>
          <cell r="C49">
            <v>354</v>
          </cell>
          <cell r="D49">
            <v>389.4</v>
          </cell>
        </row>
        <row r="50">
          <cell r="A50">
            <v>98</v>
          </cell>
          <cell r="B50" t="str">
            <v>Nguyễn Duy Tiên</v>
          </cell>
          <cell r="C50">
            <v>552</v>
          </cell>
          <cell r="D50">
            <v>607.20000000000005</v>
          </cell>
        </row>
        <row r="51">
          <cell r="A51">
            <v>100</v>
          </cell>
          <cell r="B51" t="str">
            <v>Lý Thị Cúc</v>
          </cell>
          <cell r="C51">
            <v>354</v>
          </cell>
          <cell r="D51">
            <v>389.4</v>
          </cell>
        </row>
        <row r="52">
          <cell r="A52">
            <v>101</v>
          </cell>
          <cell r="B52" t="str">
            <v>Hoàng Văn Cương</v>
          </cell>
          <cell r="C52">
            <v>354</v>
          </cell>
          <cell r="D52">
            <v>389.4</v>
          </cell>
        </row>
        <row r="53">
          <cell r="A53">
            <v>102</v>
          </cell>
          <cell r="B53" t="str">
            <v>Triệu Văn Đôi</v>
          </cell>
          <cell r="C53">
            <v>354</v>
          </cell>
          <cell r="D53">
            <v>389.4</v>
          </cell>
        </row>
        <row r="54">
          <cell r="A54">
            <v>105</v>
          </cell>
          <cell r="B54" t="str">
            <v>Phạm Đức Thanh</v>
          </cell>
          <cell r="C54">
            <v>354</v>
          </cell>
          <cell r="D54">
            <v>389.4</v>
          </cell>
        </row>
        <row r="55">
          <cell r="A55">
            <v>111</v>
          </cell>
          <cell r="B55" t="str">
            <v>Bế Vũ Dũng</v>
          </cell>
          <cell r="C55">
            <v>354</v>
          </cell>
          <cell r="D55">
            <v>389.4</v>
          </cell>
        </row>
        <row r="56">
          <cell r="A56">
            <v>112</v>
          </cell>
          <cell r="B56" t="str">
            <v>Lê Minh Anh</v>
          </cell>
          <cell r="C56">
            <v>354</v>
          </cell>
          <cell r="D56">
            <v>389.4</v>
          </cell>
        </row>
        <row r="57">
          <cell r="A57">
            <v>115</v>
          </cell>
          <cell r="B57" t="str">
            <v>Vũ Đức Vinh</v>
          </cell>
          <cell r="C57">
            <v>354</v>
          </cell>
          <cell r="D57">
            <v>389.4</v>
          </cell>
        </row>
        <row r="58">
          <cell r="A58">
            <v>120</v>
          </cell>
          <cell r="B58" t="str">
            <v>Phạm Khải Lăng</v>
          </cell>
          <cell r="C58">
            <v>354</v>
          </cell>
          <cell r="D58">
            <v>389.4</v>
          </cell>
        </row>
        <row r="59">
          <cell r="A59">
            <v>121</v>
          </cell>
          <cell r="B59" t="str">
            <v>Phan Tiến Quyết</v>
          </cell>
          <cell r="C59">
            <v>354</v>
          </cell>
          <cell r="D59">
            <v>389.4</v>
          </cell>
        </row>
        <row r="60">
          <cell r="A60">
            <v>122</v>
          </cell>
          <cell r="B60" t="str">
            <v>Mã Hồng Tâm</v>
          </cell>
          <cell r="C60">
            <v>354</v>
          </cell>
          <cell r="D60">
            <v>389.4</v>
          </cell>
        </row>
        <row r="61">
          <cell r="A61">
            <v>127</v>
          </cell>
          <cell r="B61" t="str">
            <v>Nguyễn Văn Chinh</v>
          </cell>
          <cell r="C61">
            <v>354</v>
          </cell>
          <cell r="D61">
            <v>389.4</v>
          </cell>
        </row>
        <row r="62">
          <cell r="A62">
            <v>130</v>
          </cell>
          <cell r="B62" t="str">
            <v>Lê Đại Hải</v>
          </cell>
          <cell r="C62">
            <v>354</v>
          </cell>
          <cell r="D62">
            <v>389.4</v>
          </cell>
        </row>
        <row r="63">
          <cell r="A63">
            <v>132</v>
          </cell>
          <cell r="B63" t="str">
            <v>Nguyễn Xuân Hồng</v>
          </cell>
          <cell r="C63">
            <v>354</v>
          </cell>
          <cell r="D63">
            <v>389.4</v>
          </cell>
        </row>
        <row r="64">
          <cell r="A64">
            <v>133</v>
          </cell>
          <cell r="B64" t="str">
            <v>Vũ Thị Minh Hường</v>
          </cell>
          <cell r="C64">
            <v>354</v>
          </cell>
          <cell r="D64">
            <v>389.4</v>
          </cell>
        </row>
        <row r="65">
          <cell r="A65">
            <v>135</v>
          </cell>
          <cell r="B65" t="str">
            <v>Lê Hồng Nam</v>
          </cell>
          <cell r="C65">
            <v>354</v>
          </cell>
          <cell r="D65">
            <v>389.4</v>
          </cell>
        </row>
        <row r="66">
          <cell r="A66">
            <v>137</v>
          </cell>
          <cell r="B66" t="str">
            <v>Trần Thanh Tùng</v>
          </cell>
          <cell r="C66">
            <v>354</v>
          </cell>
          <cell r="D66">
            <v>389.4</v>
          </cell>
        </row>
        <row r="67">
          <cell r="A67">
            <v>138</v>
          </cell>
          <cell r="B67" t="str">
            <v>Phạm Duy Việt</v>
          </cell>
          <cell r="C67">
            <v>354</v>
          </cell>
          <cell r="D67">
            <v>389.4</v>
          </cell>
        </row>
        <row r="68">
          <cell r="A68">
            <v>139</v>
          </cell>
          <cell r="B68" t="str">
            <v>Hồ Thị Hải Yến</v>
          </cell>
          <cell r="C68">
            <v>354</v>
          </cell>
          <cell r="D68">
            <v>389.4</v>
          </cell>
        </row>
        <row r="69">
          <cell r="A69">
            <v>141</v>
          </cell>
          <cell r="B69" t="str">
            <v>Nguyễn Trường Giang</v>
          </cell>
          <cell r="C69">
            <v>354</v>
          </cell>
          <cell r="D69">
            <v>389.4</v>
          </cell>
        </row>
        <row r="70">
          <cell r="A70">
            <v>142</v>
          </cell>
          <cell r="B70" t="str">
            <v>Nguyễn Hùng Hậu</v>
          </cell>
          <cell r="C70">
            <v>354</v>
          </cell>
          <cell r="D70">
            <v>389.4</v>
          </cell>
        </row>
        <row r="71">
          <cell r="A71">
            <v>145</v>
          </cell>
          <cell r="B71" t="str">
            <v>Dương Quang Huy</v>
          </cell>
          <cell r="C71">
            <v>455</v>
          </cell>
          <cell r="D71">
            <v>500.5</v>
          </cell>
        </row>
        <row r="72">
          <cell r="A72">
            <v>147</v>
          </cell>
          <cell r="B72" t="str">
            <v>Đào Tuấn Minh</v>
          </cell>
          <cell r="C72">
            <v>354</v>
          </cell>
          <cell r="D72">
            <v>389.4</v>
          </cell>
        </row>
        <row r="73">
          <cell r="A73">
            <v>150</v>
          </cell>
          <cell r="B73" t="str">
            <v>Dương Văn Thiệp</v>
          </cell>
          <cell r="C73">
            <v>354</v>
          </cell>
          <cell r="D73">
            <v>389.4</v>
          </cell>
        </row>
        <row r="74">
          <cell r="A74">
            <v>151</v>
          </cell>
          <cell r="B74" t="str">
            <v>Phùng Anh Tuấn</v>
          </cell>
          <cell r="C74">
            <v>354</v>
          </cell>
          <cell r="D74">
            <v>389.4</v>
          </cell>
        </row>
        <row r="75">
          <cell r="A75">
            <v>152</v>
          </cell>
          <cell r="B75" t="str">
            <v>Trần Quốc Toản</v>
          </cell>
          <cell r="C75">
            <v>552</v>
          </cell>
          <cell r="D75">
            <v>607.20000000000005</v>
          </cell>
        </row>
        <row r="76">
          <cell r="A76">
            <v>154</v>
          </cell>
          <cell r="B76" t="str">
            <v>Nguyễn Thị Hòa</v>
          </cell>
          <cell r="C76">
            <v>423</v>
          </cell>
          <cell r="D76">
            <v>465.3</v>
          </cell>
        </row>
        <row r="77">
          <cell r="A77">
            <v>156</v>
          </cell>
          <cell r="B77" t="str">
            <v>Đào Quang Toàn</v>
          </cell>
          <cell r="C77">
            <v>354</v>
          </cell>
          <cell r="D77">
            <v>389.4</v>
          </cell>
        </row>
        <row r="78">
          <cell r="A78">
            <v>157</v>
          </cell>
          <cell r="B78" t="str">
            <v>Lê Anh Tuấn</v>
          </cell>
          <cell r="C78">
            <v>354</v>
          </cell>
          <cell r="D78">
            <v>354</v>
          </cell>
        </row>
        <row r="79">
          <cell r="A79">
            <v>158</v>
          </cell>
          <cell r="B79" t="str">
            <v>Đào Quang Tuấn</v>
          </cell>
          <cell r="C79">
            <v>354</v>
          </cell>
          <cell r="D79">
            <v>389.4</v>
          </cell>
        </row>
        <row r="80">
          <cell r="A80">
            <v>162</v>
          </cell>
          <cell r="B80" t="str">
            <v>Lê Thành Chung</v>
          </cell>
          <cell r="C80">
            <v>354</v>
          </cell>
          <cell r="D80">
            <v>389.4</v>
          </cell>
        </row>
        <row r="81">
          <cell r="A81">
            <v>163</v>
          </cell>
          <cell r="B81" t="str">
            <v>Vương Khánh Cường</v>
          </cell>
          <cell r="C81">
            <v>354</v>
          </cell>
          <cell r="D81">
            <v>389.4</v>
          </cell>
        </row>
        <row r="82">
          <cell r="A82">
            <v>165</v>
          </cell>
          <cell r="B82" t="str">
            <v>Lưu Văn Hùng</v>
          </cell>
          <cell r="C82">
            <v>354</v>
          </cell>
          <cell r="D82">
            <v>389.4</v>
          </cell>
        </row>
        <row r="83">
          <cell r="A83">
            <v>166</v>
          </cell>
          <cell r="B83" t="str">
            <v>Thân Văn Hùng</v>
          </cell>
          <cell r="C83">
            <v>354</v>
          </cell>
          <cell r="D83">
            <v>389.4</v>
          </cell>
        </row>
        <row r="84">
          <cell r="A84">
            <v>168</v>
          </cell>
          <cell r="B84" t="str">
            <v>Vũ Hoài Nam</v>
          </cell>
          <cell r="C84">
            <v>354</v>
          </cell>
          <cell r="D84">
            <v>389.4</v>
          </cell>
        </row>
        <row r="85">
          <cell r="A85">
            <v>169</v>
          </cell>
          <cell r="B85" t="str">
            <v>Triệu Thị Xanh</v>
          </cell>
          <cell r="C85">
            <v>354</v>
          </cell>
          <cell r="D85">
            <v>389.4</v>
          </cell>
        </row>
        <row r="86">
          <cell r="A86">
            <v>170</v>
          </cell>
          <cell r="B86" t="str">
            <v>Nguyễn Đình Sơn</v>
          </cell>
          <cell r="C86">
            <v>354</v>
          </cell>
          <cell r="D86">
            <v>389.4</v>
          </cell>
        </row>
        <row r="87">
          <cell r="A87">
            <v>171</v>
          </cell>
          <cell r="B87" t="str">
            <v>Lưu Xuân Thái</v>
          </cell>
          <cell r="C87">
            <v>487</v>
          </cell>
          <cell r="D87">
            <v>487</v>
          </cell>
        </row>
        <row r="88">
          <cell r="A88">
            <v>174</v>
          </cell>
          <cell r="B88" t="str">
            <v>Lương Mạnh Giang</v>
          </cell>
          <cell r="C88">
            <v>455</v>
          </cell>
          <cell r="D88">
            <v>500.5</v>
          </cell>
        </row>
        <row r="89">
          <cell r="A89">
            <v>175</v>
          </cell>
          <cell r="B89" t="str">
            <v>Lê Xuân Đoàn</v>
          </cell>
          <cell r="C89">
            <v>354</v>
          </cell>
          <cell r="D89">
            <v>389.4</v>
          </cell>
        </row>
        <row r="90">
          <cell r="A90">
            <v>177</v>
          </cell>
          <cell r="B90" t="str">
            <v>Đào Anh Kiên</v>
          </cell>
          <cell r="C90">
            <v>354</v>
          </cell>
          <cell r="D90">
            <v>389.4</v>
          </cell>
        </row>
        <row r="91">
          <cell r="A91">
            <v>178</v>
          </cell>
          <cell r="B91" t="str">
            <v>Phạm Trung Kiên</v>
          </cell>
          <cell r="C91">
            <v>354</v>
          </cell>
          <cell r="D91">
            <v>354</v>
          </cell>
        </row>
        <row r="92">
          <cell r="A92">
            <v>179</v>
          </cell>
          <cell r="B92" t="str">
            <v>Nguyễn Hoàng Lâm</v>
          </cell>
          <cell r="C92">
            <v>354</v>
          </cell>
          <cell r="D92">
            <v>389.4</v>
          </cell>
        </row>
        <row r="93">
          <cell r="A93">
            <v>181</v>
          </cell>
          <cell r="B93" t="str">
            <v>Đinh Hồng Phú</v>
          </cell>
          <cell r="C93">
            <v>354</v>
          </cell>
          <cell r="D93">
            <v>389.4</v>
          </cell>
        </row>
        <row r="94">
          <cell r="A94">
            <v>182</v>
          </cell>
          <cell r="B94" t="str">
            <v>Nguyễn Thị Trúc Quỳnh</v>
          </cell>
          <cell r="C94">
            <v>354</v>
          </cell>
          <cell r="D94">
            <v>389.4</v>
          </cell>
        </row>
        <row r="95">
          <cell r="A95">
            <v>183</v>
          </cell>
          <cell r="B95" t="str">
            <v>Lê Quyết Thắng</v>
          </cell>
          <cell r="C95">
            <v>354</v>
          </cell>
          <cell r="D95">
            <v>389.4</v>
          </cell>
        </row>
        <row r="96">
          <cell r="A96">
            <v>184</v>
          </cell>
          <cell r="B96" t="str">
            <v>Nguyễn Văn Thiệu</v>
          </cell>
          <cell r="C96">
            <v>354</v>
          </cell>
          <cell r="D96">
            <v>371.7</v>
          </cell>
        </row>
        <row r="97">
          <cell r="A97">
            <v>185</v>
          </cell>
          <cell r="B97" t="str">
            <v>Dương Văn Thuần</v>
          </cell>
          <cell r="C97">
            <v>354</v>
          </cell>
          <cell r="D97">
            <v>354</v>
          </cell>
        </row>
        <row r="98">
          <cell r="A98">
            <v>186</v>
          </cell>
          <cell r="B98" t="str">
            <v>Phan Thị Ánh Tuyết</v>
          </cell>
          <cell r="C98">
            <v>354</v>
          </cell>
          <cell r="D98">
            <v>389.4</v>
          </cell>
        </row>
        <row r="99">
          <cell r="A99">
            <v>187</v>
          </cell>
          <cell r="B99" t="str">
            <v>Phạm Thành Công</v>
          </cell>
          <cell r="C99">
            <v>794</v>
          </cell>
          <cell r="D99">
            <v>833.7</v>
          </cell>
        </row>
        <row r="100">
          <cell r="A100">
            <v>188</v>
          </cell>
          <cell r="B100" t="str">
            <v>Nguyễn Thanh Hải</v>
          </cell>
          <cell r="C100">
            <v>794</v>
          </cell>
          <cell r="D100">
            <v>794</v>
          </cell>
        </row>
        <row r="101">
          <cell r="A101">
            <v>189</v>
          </cell>
          <cell r="B101" t="str">
            <v>Nguyễn Văn Tam</v>
          </cell>
          <cell r="C101">
            <v>520</v>
          </cell>
          <cell r="D101">
            <v>598</v>
          </cell>
        </row>
        <row r="102">
          <cell r="A102">
            <v>195</v>
          </cell>
          <cell r="B102" t="str">
            <v>Hoàng Văn Toán</v>
          </cell>
          <cell r="C102">
            <v>423</v>
          </cell>
          <cell r="D102">
            <v>423</v>
          </cell>
        </row>
        <row r="103">
          <cell r="A103">
            <v>198</v>
          </cell>
          <cell r="B103" t="str">
            <v>Nguyễn Ngọc Sơn</v>
          </cell>
          <cell r="C103">
            <v>354</v>
          </cell>
          <cell r="D103">
            <v>354</v>
          </cell>
        </row>
        <row r="104">
          <cell r="A104">
            <v>199</v>
          </cell>
          <cell r="B104" t="str">
            <v>Nguyễn Đức Hiền</v>
          </cell>
          <cell r="C104">
            <v>423</v>
          </cell>
          <cell r="D104">
            <v>423</v>
          </cell>
        </row>
        <row r="105">
          <cell r="A105">
            <v>201</v>
          </cell>
          <cell r="B105" t="str">
            <v>Lương Tuấn Hợp</v>
          </cell>
          <cell r="C105">
            <v>354</v>
          </cell>
          <cell r="D105">
            <v>354</v>
          </cell>
        </row>
        <row r="106">
          <cell r="A106">
            <v>202</v>
          </cell>
          <cell r="B106" t="str">
            <v>Nguyễn Thị Mỹ Trang</v>
          </cell>
          <cell r="C106">
            <v>354</v>
          </cell>
          <cell r="D106">
            <v>354</v>
          </cell>
        </row>
        <row r="107">
          <cell r="A107">
            <v>203</v>
          </cell>
          <cell r="B107" t="str">
            <v>Nguyễn Văn Vệ</v>
          </cell>
          <cell r="C107">
            <v>354</v>
          </cell>
          <cell r="D107">
            <v>354</v>
          </cell>
        </row>
        <row r="108">
          <cell r="A108">
            <v>204</v>
          </cell>
          <cell r="B108" t="str">
            <v>Lèng Văn Thắng</v>
          </cell>
          <cell r="C108">
            <v>354</v>
          </cell>
          <cell r="D108">
            <v>354</v>
          </cell>
        </row>
        <row r="109">
          <cell r="A109">
            <v>206</v>
          </cell>
          <cell r="B109" t="str">
            <v>Nguyễn Tuấn Đạt</v>
          </cell>
          <cell r="C109">
            <v>354</v>
          </cell>
          <cell r="D109">
            <v>354</v>
          </cell>
        </row>
        <row r="110">
          <cell r="A110">
            <v>207</v>
          </cell>
          <cell r="B110" t="str">
            <v>Nông Đức Quang</v>
          </cell>
          <cell r="C110">
            <v>487</v>
          </cell>
          <cell r="D110">
            <v>487</v>
          </cell>
        </row>
        <row r="111">
          <cell r="A111">
            <v>208</v>
          </cell>
          <cell r="B111" t="str">
            <v>Nguyễn Thế Lâm</v>
          </cell>
          <cell r="C111">
            <v>794</v>
          </cell>
          <cell r="D111">
            <v>833.7</v>
          </cell>
        </row>
        <row r="112">
          <cell r="A112">
            <v>211</v>
          </cell>
          <cell r="B112" t="str">
            <v>Dương Đình Hậu</v>
          </cell>
          <cell r="C112">
            <v>354</v>
          </cell>
          <cell r="D112">
            <v>371.7</v>
          </cell>
        </row>
        <row r="113">
          <cell r="A113">
            <v>212</v>
          </cell>
          <cell r="B113" t="str">
            <v>Nguyễn Thị Bích Ngọc</v>
          </cell>
          <cell r="C113">
            <v>354</v>
          </cell>
          <cell r="D113">
            <v>371.7</v>
          </cell>
        </row>
        <row r="114">
          <cell r="A114">
            <v>219</v>
          </cell>
          <cell r="B114" t="str">
            <v>Võ Phương Nam</v>
          </cell>
          <cell r="C114">
            <v>487</v>
          </cell>
          <cell r="D114">
            <v>511.35</v>
          </cell>
        </row>
        <row r="115">
          <cell r="A115">
            <v>220</v>
          </cell>
          <cell r="B115" t="str">
            <v>Trần Tuấn Anh</v>
          </cell>
          <cell r="C115">
            <v>354</v>
          </cell>
          <cell r="D115">
            <v>371.7</v>
          </cell>
        </row>
        <row r="116">
          <cell r="A116">
            <v>222</v>
          </cell>
          <cell r="B116" t="str">
            <v>Trần Văn Hoà</v>
          </cell>
          <cell r="C116">
            <v>354</v>
          </cell>
          <cell r="D116">
            <v>371.7</v>
          </cell>
        </row>
        <row r="117">
          <cell r="A117">
            <v>223</v>
          </cell>
          <cell r="B117" t="str">
            <v>Đồng Văn Hoàn</v>
          </cell>
          <cell r="C117">
            <v>354</v>
          </cell>
          <cell r="D117">
            <v>371.7</v>
          </cell>
        </row>
        <row r="118">
          <cell r="A118">
            <v>224</v>
          </cell>
          <cell r="B118" t="str">
            <v>Lê Anh Lộc</v>
          </cell>
          <cell r="C118">
            <v>354</v>
          </cell>
          <cell r="D118">
            <v>371.7</v>
          </cell>
        </row>
        <row r="119">
          <cell r="A119">
            <v>225</v>
          </cell>
          <cell r="B119" t="str">
            <v>Trần Văn Nghị</v>
          </cell>
          <cell r="C119">
            <v>423</v>
          </cell>
          <cell r="D119">
            <v>444.15</v>
          </cell>
        </row>
        <row r="120">
          <cell r="A120">
            <v>226</v>
          </cell>
          <cell r="B120" t="str">
            <v>Đồng Văn Thùy</v>
          </cell>
          <cell r="C120">
            <v>354</v>
          </cell>
          <cell r="D120">
            <v>371.7</v>
          </cell>
        </row>
        <row r="121">
          <cell r="A121">
            <v>228</v>
          </cell>
          <cell r="B121" t="str">
            <v>Trương Xuân Ngọc</v>
          </cell>
          <cell r="C121">
            <v>354</v>
          </cell>
          <cell r="D121">
            <v>371.7</v>
          </cell>
        </row>
        <row r="122">
          <cell r="A122">
            <v>229</v>
          </cell>
          <cell r="B122" t="str">
            <v>Lê Hồng Quân</v>
          </cell>
          <cell r="C122">
            <v>423</v>
          </cell>
          <cell r="D122">
            <v>444.15</v>
          </cell>
        </row>
        <row r="123">
          <cell r="A123">
            <v>231</v>
          </cell>
          <cell r="B123" t="str">
            <v>Nguyễn Nam</v>
          </cell>
          <cell r="C123">
            <v>423</v>
          </cell>
          <cell r="D123">
            <v>444.15</v>
          </cell>
        </row>
        <row r="124">
          <cell r="A124">
            <v>232</v>
          </cell>
          <cell r="B124" t="str">
            <v>Nguyễn Tiến Hùng</v>
          </cell>
          <cell r="C124">
            <v>354</v>
          </cell>
          <cell r="D124">
            <v>371.7</v>
          </cell>
        </row>
        <row r="125">
          <cell r="A125">
            <v>234</v>
          </cell>
          <cell r="B125" t="str">
            <v>Lê Đình Khánh</v>
          </cell>
          <cell r="C125">
            <v>354</v>
          </cell>
          <cell r="D125">
            <v>371.7</v>
          </cell>
        </row>
        <row r="126">
          <cell r="A126">
            <v>236</v>
          </cell>
          <cell r="B126" t="str">
            <v>Đỗ Thái Sơn</v>
          </cell>
          <cell r="C126">
            <v>354</v>
          </cell>
          <cell r="D126">
            <v>371.7</v>
          </cell>
        </row>
        <row r="127">
          <cell r="A127">
            <v>237</v>
          </cell>
          <cell r="B127" t="str">
            <v>Nguyễn Tiến Thanh</v>
          </cell>
          <cell r="C127">
            <v>455</v>
          </cell>
          <cell r="D127">
            <v>500.5</v>
          </cell>
        </row>
        <row r="128">
          <cell r="A128">
            <v>245</v>
          </cell>
          <cell r="B128" t="str">
            <v>Bùi Hữu Tập</v>
          </cell>
          <cell r="C128">
            <v>377</v>
          </cell>
          <cell r="D128">
            <v>377</v>
          </cell>
        </row>
        <row r="129">
          <cell r="A129">
            <v>246</v>
          </cell>
          <cell r="B129" t="str">
            <v>Dương Cao Cường</v>
          </cell>
          <cell r="C129">
            <v>354</v>
          </cell>
          <cell r="D129">
            <v>354</v>
          </cell>
        </row>
        <row r="130">
          <cell r="A130">
            <v>247</v>
          </cell>
          <cell r="B130" t="str">
            <v>Dương Lý Luận</v>
          </cell>
          <cell r="C130">
            <v>354</v>
          </cell>
          <cell r="D130">
            <v>354</v>
          </cell>
        </row>
        <row r="131">
          <cell r="A131">
            <v>248</v>
          </cell>
          <cell r="B131" t="str">
            <v>Dương Hoài Nam</v>
          </cell>
          <cell r="C131">
            <v>354</v>
          </cell>
          <cell r="D131">
            <v>354</v>
          </cell>
        </row>
        <row r="132">
          <cell r="A132">
            <v>249</v>
          </cell>
          <cell r="B132" t="str">
            <v>Nguyễn Minh Phú</v>
          </cell>
          <cell r="C132">
            <v>354</v>
          </cell>
          <cell r="D132">
            <v>354</v>
          </cell>
        </row>
        <row r="133">
          <cell r="A133">
            <v>250</v>
          </cell>
          <cell r="B133" t="str">
            <v>Nguyễn Hà Tuyên</v>
          </cell>
          <cell r="C133">
            <v>354</v>
          </cell>
          <cell r="D133">
            <v>354</v>
          </cell>
        </row>
        <row r="134">
          <cell r="A134">
            <v>251</v>
          </cell>
          <cell r="B134" t="str">
            <v>Trần Hải Đăng</v>
          </cell>
          <cell r="C134">
            <v>354</v>
          </cell>
          <cell r="D134">
            <v>371.7</v>
          </cell>
        </row>
        <row r="135">
          <cell r="A135">
            <v>253</v>
          </cell>
          <cell r="B135" t="str">
            <v>Tạ Quang Dũng</v>
          </cell>
          <cell r="C135">
            <v>354</v>
          </cell>
          <cell r="D135">
            <v>354</v>
          </cell>
        </row>
        <row r="136">
          <cell r="A136">
            <v>256</v>
          </cell>
          <cell r="B136" t="str">
            <v>Hoàng Văn Tuệ</v>
          </cell>
          <cell r="C136">
            <v>354</v>
          </cell>
          <cell r="D136">
            <v>354</v>
          </cell>
        </row>
        <row r="137">
          <cell r="A137">
            <v>257</v>
          </cell>
          <cell r="B137" t="str">
            <v>Lý Văn Xoái</v>
          </cell>
          <cell r="C137">
            <v>354</v>
          </cell>
          <cell r="D137">
            <v>354</v>
          </cell>
        </row>
        <row r="138">
          <cell r="A138">
            <v>258</v>
          </cell>
          <cell r="B138" t="str">
            <v>Nguyễn Văn Tiệm</v>
          </cell>
          <cell r="C138">
            <v>794</v>
          </cell>
          <cell r="D138">
            <v>794</v>
          </cell>
        </row>
        <row r="139">
          <cell r="A139">
            <v>266</v>
          </cell>
          <cell r="B139" t="str">
            <v>Triệu Đức Đình</v>
          </cell>
          <cell r="C139">
            <v>487</v>
          </cell>
          <cell r="D139">
            <v>487</v>
          </cell>
        </row>
        <row r="140">
          <cell r="A140">
            <v>267</v>
          </cell>
          <cell r="B140" t="str">
            <v>Trương Văn Hòa</v>
          </cell>
          <cell r="C140">
            <v>354</v>
          </cell>
          <cell r="D140">
            <v>354</v>
          </cell>
        </row>
        <row r="141">
          <cell r="A141">
            <v>268</v>
          </cell>
          <cell r="B141" t="str">
            <v>Nguyễn Quang Khải</v>
          </cell>
          <cell r="C141">
            <v>354</v>
          </cell>
          <cell r="D141">
            <v>354</v>
          </cell>
        </row>
        <row r="142">
          <cell r="A142">
            <v>269</v>
          </cell>
          <cell r="B142" t="str">
            <v>Lý Đình Quý</v>
          </cell>
          <cell r="C142">
            <v>354</v>
          </cell>
          <cell r="D142">
            <v>354</v>
          </cell>
        </row>
        <row r="143">
          <cell r="A143">
            <v>272</v>
          </cell>
          <cell r="B143" t="str">
            <v>Hoàng Mạnh Hà</v>
          </cell>
          <cell r="C143">
            <v>354</v>
          </cell>
          <cell r="D143">
            <v>354</v>
          </cell>
        </row>
        <row r="144">
          <cell r="A144">
            <v>273</v>
          </cell>
          <cell r="B144" t="str">
            <v>Ma Thị Hải</v>
          </cell>
          <cell r="C144">
            <v>354</v>
          </cell>
          <cell r="D144">
            <v>389.4</v>
          </cell>
        </row>
        <row r="145">
          <cell r="A145">
            <v>274</v>
          </cell>
          <cell r="B145" t="str">
            <v>Trương Trung Kiên</v>
          </cell>
          <cell r="C145">
            <v>487</v>
          </cell>
          <cell r="D145">
            <v>487</v>
          </cell>
        </row>
        <row r="146">
          <cell r="A146">
            <v>275</v>
          </cell>
          <cell r="B146" t="str">
            <v>Nguyễn Thanh Tuân</v>
          </cell>
          <cell r="C146">
            <v>354</v>
          </cell>
          <cell r="D146">
            <v>354</v>
          </cell>
        </row>
        <row r="147">
          <cell r="A147">
            <v>277</v>
          </cell>
          <cell r="B147" t="str">
            <v>Lý Thanh Cần</v>
          </cell>
          <cell r="C147">
            <v>423</v>
          </cell>
          <cell r="D147">
            <v>423</v>
          </cell>
        </row>
        <row r="148">
          <cell r="A148">
            <v>279</v>
          </cell>
          <cell r="B148" t="str">
            <v>Lý Văn Quyền</v>
          </cell>
          <cell r="C148">
            <v>354</v>
          </cell>
          <cell r="D148">
            <v>354</v>
          </cell>
        </row>
        <row r="149">
          <cell r="A149">
            <v>281</v>
          </cell>
          <cell r="B149" t="str">
            <v>Lý Thị Yên</v>
          </cell>
          <cell r="C149">
            <v>354</v>
          </cell>
          <cell r="D149">
            <v>354</v>
          </cell>
        </row>
        <row r="150">
          <cell r="A150">
            <v>282</v>
          </cell>
          <cell r="B150" t="str">
            <v>Trần Xuân Cương</v>
          </cell>
          <cell r="C150">
            <v>354</v>
          </cell>
          <cell r="D150">
            <v>371.7</v>
          </cell>
        </row>
        <row r="151">
          <cell r="A151">
            <v>291</v>
          </cell>
          <cell r="B151" t="str">
            <v>Đàm Quang Trung</v>
          </cell>
          <cell r="C151">
            <v>487</v>
          </cell>
          <cell r="D151">
            <v>511.35</v>
          </cell>
        </row>
        <row r="152">
          <cell r="A152">
            <v>293</v>
          </cell>
          <cell r="B152" t="str">
            <v>Dương Quốc Hoàn</v>
          </cell>
          <cell r="C152">
            <v>354</v>
          </cell>
          <cell r="D152">
            <v>371.7</v>
          </cell>
        </row>
        <row r="153">
          <cell r="A153">
            <v>295</v>
          </cell>
          <cell r="B153" t="str">
            <v>Ngô Kiên</v>
          </cell>
          <cell r="C153">
            <v>354</v>
          </cell>
          <cell r="D153">
            <v>371.7</v>
          </cell>
        </row>
        <row r="154">
          <cell r="A154">
            <v>296</v>
          </cell>
          <cell r="B154" t="str">
            <v>Lê Tuấn Nghĩa</v>
          </cell>
          <cell r="C154">
            <v>354</v>
          </cell>
          <cell r="D154">
            <v>371.7</v>
          </cell>
        </row>
        <row r="155">
          <cell r="A155">
            <v>297</v>
          </cell>
          <cell r="B155" t="str">
            <v>Nguyễn Thị Phương Thanh</v>
          </cell>
          <cell r="C155">
            <v>354</v>
          </cell>
          <cell r="D155">
            <v>371.7</v>
          </cell>
        </row>
        <row r="156">
          <cell r="A156">
            <v>298</v>
          </cell>
          <cell r="B156" t="str">
            <v>Nguyễn Trung Hiếu</v>
          </cell>
          <cell r="C156">
            <v>354</v>
          </cell>
          <cell r="D156">
            <v>371.7</v>
          </cell>
        </row>
        <row r="157">
          <cell r="A157">
            <v>299</v>
          </cell>
          <cell r="B157" t="str">
            <v>Đàm Thanh Tùng</v>
          </cell>
          <cell r="C157">
            <v>354</v>
          </cell>
          <cell r="D157">
            <v>371.7</v>
          </cell>
        </row>
        <row r="158">
          <cell r="A158">
            <v>301</v>
          </cell>
          <cell r="B158" t="str">
            <v>Nguyễn Mạnh Hồng</v>
          </cell>
          <cell r="C158">
            <v>794</v>
          </cell>
          <cell r="D158">
            <v>794</v>
          </cell>
        </row>
        <row r="159">
          <cell r="A159">
            <v>303</v>
          </cell>
          <cell r="B159" t="str">
            <v>Đồng Văn Giang</v>
          </cell>
          <cell r="C159">
            <v>354</v>
          </cell>
          <cell r="D159">
            <v>354</v>
          </cell>
        </row>
        <row r="160">
          <cell r="A160">
            <v>307</v>
          </cell>
          <cell r="B160" t="str">
            <v>Trần Anh Tuấn</v>
          </cell>
          <cell r="C160">
            <v>423</v>
          </cell>
          <cell r="D160">
            <v>465.3</v>
          </cell>
        </row>
        <row r="161">
          <cell r="A161">
            <v>308</v>
          </cell>
          <cell r="B161" t="str">
            <v>Nguyễn Hải Cường</v>
          </cell>
          <cell r="C161">
            <v>487</v>
          </cell>
          <cell r="D161">
            <v>487</v>
          </cell>
        </row>
        <row r="162">
          <cell r="A162">
            <v>309</v>
          </cell>
          <cell r="B162" t="str">
            <v>Nguyễn Tuấn Anh</v>
          </cell>
          <cell r="C162">
            <v>423</v>
          </cell>
          <cell r="D162">
            <v>423</v>
          </cell>
        </row>
        <row r="163">
          <cell r="A163">
            <v>312</v>
          </cell>
          <cell r="B163" t="str">
            <v>Lê Mạnh Linh</v>
          </cell>
          <cell r="C163">
            <v>354</v>
          </cell>
          <cell r="D163">
            <v>354</v>
          </cell>
        </row>
        <row r="164">
          <cell r="A164">
            <v>314</v>
          </cell>
          <cell r="B164" t="str">
            <v>Hồ Đức Tuấn</v>
          </cell>
          <cell r="C164">
            <v>354</v>
          </cell>
          <cell r="D164">
            <v>354</v>
          </cell>
        </row>
        <row r="165">
          <cell r="A165">
            <v>315</v>
          </cell>
          <cell r="B165" t="str">
            <v>Trần Đức Quân</v>
          </cell>
          <cell r="C165">
            <v>354</v>
          </cell>
          <cell r="D165">
            <v>354</v>
          </cell>
        </row>
        <row r="166">
          <cell r="A166">
            <v>316</v>
          </cell>
          <cell r="B166" t="str">
            <v>Dương Anh Bằng</v>
          </cell>
          <cell r="C166">
            <v>354</v>
          </cell>
          <cell r="D166">
            <v>354</v>
          </cell>
        </row>
        <row r="167">
          <cell r="A167">
            <v>318</v>
          </cell>
          <cell r="B167" t="str">
            <v>Dương Văn Sỹ</v>
          </cell>
          <cell r="C167">
            <v>354</v>
          </cell>
          <cell r="D167">
            <v>354</v>
          </cell>
        </row>
        <row r="168">
          <cell r="A168">
            <v>320</v>
          </cell>
          <cell r="B168" t="str">
            <v>Cao Văn Tuấn</v>
          </cell>
          <cell r="C168">
            <v>423</v>
          </cell>
          <cell r="D168">
            <v>423</v>
          </cell>
        </row>
        <row r="169">
          <cell r="A169">
            <v>321</v>
          </cell>
          <cell r="B169" t="str">
            <v>Lê Mạnh Cường</v>
          </cell>
          <cell r="C169">
            <v>354</v>
          </cell>
          <cell r="D169">
            <v>354</v>
          </cell>
        </row>
        <row r="170">
          <cell r="A170">
            <v>333</v>
          </cell>
          <cell r="B170" t="str">
            <v>Chung Xuân Tiến</v>
          </cell>
          <cell r="C170">
            <v>794</v>
          </cell>
          <cell r="D170">
            <v>794</v>
          </cell>
        </row>
        <row r="171">
          <cell r="A171">
            <v>334</v>
          </cell>
          <cell r="B171" t="str">
            <v>Phạm Hoàng Hạnh</v>
          </cell>
          <cell r="C171">
            <v>354</v>
          </cell>
          <cell r="D171">
            <v>354</v>
          </cell>
        </row>
        <row r="172">
          <cell r="A172">
            <v>335</v>
          </cell>
          <cell r="B172" t="str">
            <v>Nguyễn Chí Công</v>
          </cell>
          <cell r="C172">
            <v>354</v>
          </cell>
          <cell r="D172">
            <v>354</v>
          </cell>
        </row>
        <row r="173">
          <cell r="A173">
            <v>336</v>
          </cell>
          <cell r="B173" t="str">
            <v>Nguyễn Văn Duy</v>
          </cell>
          <cell r="C173">
            <v>487</v>
          </cell>
          <cell r="D173">
            <v>487</v>
          </cell>
        </row>
        <row r="174">
          <cell r="A174">
            <v>337</v>
          </cell>
          <cell r="B174" t="str">
            <v>Vũ Văn Huy</v>
          </cell>
          <cell r="C174">
            <v>354</v>
          </cell>
          <cell r="D174">
            <v>354</v>
          </cell>
        </row>
        <row r="175">
          <cell r="A175">
            <v>339</v>
          </cell>
          <cell r="B175" t="str">
            <v>Đỗ Mạnh Tiến</v>
          </cell>
          <cell r="C175">
            <v>354</v>
          </cell>
          <cell r="D175">
            <v>354</v>
          </cell>
        </row>
        <row r="176">
          <cell r="A176">
            <v>340</v>
          </cell>
          <cell r="B176" t="str">
            <v>Phan Thành Tuân</v>
          </cell>
          <cell r="C176">
            <v>354</v>
          </cell>
          <cell r="D176">
            <v>354</v>
          </cell>
        </row>
        <row r="177">
          <cell r="A177">
            <v>342</v>
          </cell>
          <cell r="B177" t="str">
            <v>Đỗ Đình An</v>
          </cell>
          <cell r="C177">
            <v>423</v>
          </cell>
          <cell r="D177">
            <v>423</v>
          </cell>
        </row>
        <row r="178">
          <cell r="A178">
            <v>343</v>
          </cell>
          <cell r="B178" t="str">
            <v>Nguyễn Công Nam</v>
          </cell>
          <cell r="C178">
            <v>354</v>
          </cell>
          <cell r="D178">
            <v>354</v>
          </cell>
        </row>
        <row r="179">
          <cell r="A179">
            <v>344</v>
          </cell>
          <cell r="B179" t="str">
            <v>Nguyễn Văn Vĩnh</v>
          </cell>
          <cell r="C179">
            <v>354</v>
          </cell>
          <cell r="D179">
            <v>354</v>
          </cell>
        </row>
        <row r="180">
          <cell r="A180">
            <v>345</v>
          </cell>
          <cell r="B180" t="str">
            <v>Nguyễn Đại Thắng</v>
          </cell>
          <cell r="C180">
            <v>455</v>
          </cell>
          <cell r="D180">
            <v>523.25</v>
          </cell>
        </row>
        <row r="181">
          <cell r="A181">
            <v>347</v>
          </cell>
          <cell r="B181" t="str">
            <v>Đinh Quang Nhiếp</v>
          </cell>
          <cell r="C181">
            <v>354</v>
          </cell>
          <cell r="D181">
            <v>354</v>
          </cell>
        </row>
        <row r="182">
          <cell r="A182">
            <v>348</v>
          </cell>
          <cell r="B182" t="str">
            <v>Lưu Xuân Tú</v>
          </cell>
          <cell r="C182">
            <v>354</v>
          </cell>
          <cell r="D182">
            <v>354</v>
          </cell>
        </row>
        <row r="183">
          <cell r="A183">
            <v>349</v>
          </cell>
          <cell r="B183" t="str">
            <v>Hồ Lý Lộc</v>
          </cell>
          <cell r="C183">
            <v>423</v>
          </cell>
          <cell r="D183">
            <v>423</v>
          </cell>
        </row>
        <row r="184">
          <cell r="A184">
            <v>351</v>
          </cell>
          <cell r="B184" t="str">
            <v>Vũ Hữu Linh</v>
          </cell>
          <cell r="C184">
            <v>354</v>
          </cell>
          <cell r="D184">
            <v>354</v>
          </cell>
        </row>
        <row r="185">
          <cell r="A185">
            <v>352</v>
          </cell>
          <cell r="B185" t="str">
            <v>Nguyễn Anh Tuấn</v>
          </cell>
          <cell r="C185">
            <v>635</v>
          </cell>
          <cell r="D185">
            <v>730.25</v>
          </cell>
        </row>
        <row r="186">
          <cell r="A186">
            <v>353</v>
          </cell>
          <cell r="B186" t="str">
            <v>Nguyễn Anh Tuấn</v>
          </cell>
          <cell r="C186">
            <v>386</v>
          </cell>
          <cell r="D186">
            <v>424.6</v>
          </cell>
        </row>
        <row r="187">
          <cell r="A187">
            <v>354</v>
          </cell>
          <cell r="B187" t="str">
            <v>Đinh Trung Tín</v>
          </cell>
          <cell r="C187">
            <v>552</v>
          </cell>
          <cell r="D187">
            <v>607.20000000000005</v>
          </cell>
        </row>
        <row r="188">
          <cell r="A188">
            <v>355</v>
          </cell>
          <cell r="B188" t="str">
            <v>Ngô Minh Đức</v>
          </cell>
          <cell r="C188">
            <v>455</v>
          </cell>
          <cell r="D188">
            <v>523.25</v>
          </cell>
        </row>
        <row r="189">
          <cell r="A189">
            <v>356</v>
          </cell>
          <cell r="B189" t="str">
            <v>Nguyễn Văn Học</v>
          </cell>
          <cell r="C189">
            <v>386</v>
          </cell>
          <cell r="D189">
            <v>424.6</v>
          </cell>
        </row>
        <row r="190">
          <cell r="A190">
            <v>357</v>
          </cell>
          <cell r="B190" t="str">
            <v>Hoàng Thị Kim Huệ</v>
          </cell>
          <cell r="C190">
            <v>386</v>
          </cell>
          <cell r="D190">
            <v>424.6</v>
          </cell>
        </row>
        <row r="191">
          <cell r="A191">
            <v>358</v>
          </cell>
          <cell r="B191" t="str">
            <v>Nguyễn Thu Hường</v>
          </cell>
          <cell r="C191">
            <v>386</v>
          </cell>
          <cell r="D191">
            <v>424.6</v>
          </cell>
        </row>
        <row r="192">
          <cell r="A192">
            <v>360</v>
          </cell>
          <cell r="B192" t="str">
            <v>Triệu Thị Ngọc Mai</v>
          </cell>
          <cell r="C192">
            <v>354</v>
          </cell>
          <cell r="D192">
            <v>371.7</v>
          </cell>
        </row>
        <row r="193">
          <cell r="A193">
            <v>361</v>
          </cell>
          <cell r="B193" t="str">
            <v>Nguyễn Đình Nam</v>
          </cell>
          <cell r="C193">
            <v>386</v>
          </cell>
          <cell r="D193">
            <v>424.6</v>
          </cell>
        </row>
        <row r="194">
          <cell r="A194">
            <v>362</v>
          </cell>
          <cell r="B194" t="str">
            <v>Nguyễn Văn Ngân</v>
          </cell>
          <cell r="C194">
            <v>386</v>
          </cell>
          <cell r="D194">
            <v>424.6</v>
          </cell>
        </row>
        <row r="195">
          <cell r="A195">
            <v>363</v>
          </cell>
          <cell r="B195" t="str">
            <v>Trần Trung Nghĩa</v>
          </cell>
          <cell r="C195">
            <v>423</v>
          </cell>
          <cell r="D195">
            <v>465.3</v>
          </cell>
        </row>
        <row r="196">
          <cell r="A196">
            <v>364</v>
          </cell>
          <cell r="B196" t="str">
            <v>Nguyễn Huy Quang</v>
          </cell>
          <cell r="C196">
            <v>487</v>
          </cell>
          <cell r="D196">
            <v>535.70000000000005</v>
          </cell>
        </row>
        <row r="197">
          <cell r="A197">
            <v>365</v>
          </cell>
          <cell r="B197" t="str">
            <v>Bùi Tiến Sơn</v>
          </cell>
          <cell r="C197">
            <v>386</v>
          </cell>
          <cell r="D197">
            <v>424.6</v>
          </cell>
        </row>
        <row r="198">
          <cell r="A198">
            <v>366</v>
          </cell>
          <cell r="B198" t="str">
            <v>Chu Khánh Thành</v>
          </cell>
          <cell r="C198">
            <v>635</v>
          </cell>
          <cell r="D198">
            <v>635</v>
          </cell>
        </row>
        <row r="199">
          <cell r="A199">
            <v>367</v>
          </cell>
          <cell r="B199" t="str">
            <v>Nguyễn Thị Thanh Tú</v>
          </cell>
          <cell r="C199">
            <v>423</v>
          </cell>
          <cell r="D199">
            <v>465.3</v>
          </cell>
        </row>
        <row r="200">
          <cell r="A200">
            <v>368</v>
          </cell>
          <cell r="B200" t="str">
            <v>Vũ Thất Tùng</v>
          </cell>
          <cell r="C200">
            <v>386</v>
          </cell>
          <cell r="D200">
            <v>424.6</v>
          </cell>
        </row>
        <row r="201">
          <cell r="A201">
            <v>375</v>
          </cell>
          <cell r="B201" t="str">
            <v>Triệu Thị Ánh Ngà</v>
          </cell>
          <cell r="C201">
            <v>455</v>
          </cell>
          <cell r="D201">
            <v>523.25</v>
          </cell>
        </row>
        <row r="202">
          <cell r="A202">
            <v>376</v>
          </cell>
          <cell r="B202" t="str">
            <v>Hoàng Phương Đông</v>
          </cell>
          <cell r="C202">
            <v>635</v>
          </cell>
          <cell r="D202">
            <v>698.5</v>
          </cell>
        </row>
        <row r="203">
          <cell r="A203">
            <v>383</v>
          </cell>
          <cell r="B203" t="str">
            <v>Mã Duy Tùng</v>
          </cell>
          <cell r="C203">
            <v>354</v>
          </cell>
          <cell r="D203">
            <v>371.7</v>
          </cell>
        </row>
        <row r="204">
          <cell r="A204">
            <v>384</v>
          </cell>
          <cell r="B204" t="str">
            <v>Hoàng Tuấn Tú</v>
          </cell>
          <cell r="C204">
            <v>455</v>
          </cell>
          <cell r="D204">
            <v>523.25</v>
          </cell>
        </row>
        <row r="205">
          <cell r="A205">
            <v>386</v>
          </cell>
          <cell r="B205" t="str">
            <v>Chu Văn Hiệp</v>
          </cell>
          <cell r="C205">
            <v>354</v>
          </cell>
          <cell r="D205">
            <v>371.7</v>
          </cell>
        </row>
        <row r="206">
          <cell r="A206">
            <v>387</v>
          </cell>
          <cell r="B206" t="str">
            <v>Phùng Bá Huy</v>
          </cell>
          <cell r="C206">
            <v>354</v>
          </cell>
          <cell r="D206">
            <v>371.7</v>
          </cell>
        </row>
        <row r="207">
          <cell r="A207">
            <v>388</v>
          </cell>
          <cell r="B207" t="str">
            <v>Triệu Đức Luận</v>
          </cell>
          <cell r="C207">
            <v>354</v>
          </cell>
          <cell r="D207">
            <v>371.7</v>
          </cell>
        </row>
        <row r="208">
          <cell r="A208">
            <v>389</v>
          </cell>
          <cell r="B208" t="str">
            <v>Lê Tuấn Phong</v>
          </cell>
          <cell r="C208">
            <v>354</v>
          </cell>
          <cell r="D208">
            <v>371.7</v>
          </cell>
        </row>
        <row r="209">
          <cell r="A209">
            <v>390</v>
          </cell>
          <cell r="B209" t="str">
            <v>Bùi Thanh Tùng</v>
          </cell>
          <cell r="C209">
            <v>423</v>
          </cell>
          <cell r="D209">
            <v>444.15</v>
          </cell>
        </row>
        <row r="210">
          <cell r="A210">
            <v>391</v>
          </cell>
          <cell r="B210" t="str">
            <v>Mạc Thị Yến</v>
          </cell>
          <cell r="C210">
            <v>354</v>
          </cell>
          <cell r="D210">
            <v>371.7</v>
          </cell>
        </row>
        <row r="211">
          <cell r="A211">
            <v>392</v>
          </cell>
          <cell r="B211" t="str">
            <v>Đặng Trung Hà</v>
          </cell>
          <cell r="C211">
            <v>487</v>
          </cell>
          <cell r="D211">
            <v>511.35</v>
          </cell>
        </row>
        <row r="212">
          <cell r="A212">
            <v>395</v>
          </cell>
          <cell r="B212" t="str">
            <v>Nguyễn Đăng Tú</v>
          </cell>
          <cell r="C212">
            <v>354</v>
          </cell>
          <cell r="D212">
            <v>371.7</v>
          </cell>
        </row>
        <row r="213">
          <cell r="A213">
            <v>396</v>
          </cell>
          <cell r="B213" t="str">
            <v>Vũ Phạm Ánh Dương</v>
          </cell>
          <cell r="C213">
            <v>423</v>
          </cell>
          <cell r="D213">
            <v>465.3</v>
          </cell>
        </row>
        <row r="214">
          <cell r="A214">
            <v>398</v>
          </cell>
          <cell r="B214" t="str">
            <v>Nguyễn Minh Tuấn</v>
          </cell>
          <cell r="C214">
            <v>354</v>
          </cell>
          <cell r="D214">
            <v>371.7</v>
          </cell>
        </row>
        <row r="215">
          <cell r="A215">
            <v>399</v>
          </cell>
          <cell r="B215" t="str">
            <v>Ngô Thanh Tùng</v>
          </cell>
          <cell r="C215">
            <v>354</v>
          </cell>
          <cell r="D215">
            <v>371.7</v>
          </cell>
        </row>
        <row r="216">
          <cell r="A216">
            <v>400</v>
          </cell>
          <cell r="B216" t="str">
            <v>Phạm Thị Thu</v>
          </cell>
          <cell r="C216">
            <v>487</v>
          </cell>
          <cell r="D216">
            <v>560.04999999999995</v>
          </cell>
        </row>
        <row r="217">
          <cell r="A217">
            <v>401</v>
          </cell>
          <cell r="B217" t="str">
            <v>Lê Tiến Thành</v>
          </cell>
          <cell r="C217">
            <v>354</v>
          </cell>
          <cell r="D217">
            <v>371.7</v>
          </cell>
        </row>
        <row r="218">
          <cell r="A218">
            <v>402</v>
          </cell>
          <cell r="B218" t="str">
            <v>Dương Thanh Tùng</v>
          </cell>
          <cell r="C218">
            <v>354</v>
          </cell>
          <cell r="D218">
            <v>371.7</v>
          </cell>
        </row>
        <row r="219">
          <cell r="A219">
            <v>404</v>
          </cell>
          <cell r="B219" t="str">
            <v>Nguyễn Ngọc Quỳnh</v>
          </cell>
          <cell r="C219">
            <v>487</v>
          </cell>
          <cell r="D219">
            <v>535.70000000000005</v>
          </cell>
        </row>
        <row r="220">
          <cell r="A220">
            <v>405</v>
          </cell>
          <cell r="B220" t="str">
            <v>Trương Thị Phương Tuần</v>
          </cell>
          <cell r="C220">
            <v>423</v>
          </cell>
          <cell r="D220">
            <v>465.3</v>
          </cell>
        </row>
        <row r="221">
          <cell r="A221">
            <v>406</v>
          </cell>
          <cell r="B221" t="str">
            <v>Đào Tiến Thành</v>
          </cell>
          <cell r="C221">
            <v>386</v>
          </cell>
          <cell r="D221">
            <v>424.6</v>
          </cell>
        </row>
        <row r="222">
          <cell r="A222">
            <v>409</v>
          </cell>
          <cell r="B222" t="str">
            <v>Ngô Thế Hùng</v>
          </cell>
          <cell r="C222">
            <v>386</v>
          </cell>
          <cell r="D222">
            <v>424.6</v>
          </cell>
        </row>
        <row r="223">
          <cell r="A223">
            <v>410</v>
          </cell>
          <cell r="B223" t="str">
            <v>Lại Xuân Hải</v>
          </cell>
          <cell r="C223">
            <v>386</v>
          </cell>
          <cell r="D223">
            <v>424.6</v>
          </cell>
        </row>
        <row r="224">
          <cell r="A224">
            <v>414</v>
          </cell>
          <cell r="B224" t="str">
            <v>Trần Quang Huy</v>
          </cell>
          <cell r="C224">
            <v>552</v>
          </cell>
          <cell r="D224">
            <v>607.20000000000005</v>
          </cell>
        </row>
        <row r="225">
          <cell r="A225">
            <v>415</v>
          </cell>
          <cell r="B225" t="str">
            <v>Lê Ngọc Doãn</v>
          </cell>
          <cell r="C225">
            <v>386</v>
          </cell>
          <cell r="D225">
            <v>443.9</v>
          </cell>
        </row>
        <row r="226">
          <cell r="A226">
            <v>416</v>
          </cell>
          <cell r="B226" t="str">
            <v>Ma Văn Thọ</v>
          </cell>
          <cell r="C226">
            <v>423</v>
          </cell>
          <cell r="D226">
            <v>465.3</v>
          </cell>
        </row>
        <row r="227">
          <cell r="A227">
            <v>417</v>
          </cell>
          <cell r="B227" t="str">
            <v>Hà Tiến Dũng</v>
          </cell>
          <cell r="C227">
            <v>354</v>
          </cell>
          <cell r="D227">
            <v>389.4</v>
          </cell>
        </row>
        <row r="228">
          <cell r="A228">
            <v>418</v>
          </cell>
          <cell r="B228" t="str">
            <v>Nguyễn Thành Đô</v>
          </cell>
          <cell r="C228">
            <v>423</v>
          </cell>
          <cell r="D228">
            <v>486.45</v>
          </cell>
        </row>
        <row r="229">
          <cell r="A229">
            <v>423</v>
          </cell>
          <cell r="B229" t="str">
            <v>Nghiêm Đức Thắng</v>
          </cell>
          <cell r="C229">
            <v>354</v>
          </cell>
          <cell r="D229">
            <v>389.4</v>
          </cell>
        </row>
        <row r="230">
          <cell r="A230">
            <v>425</v>
          </cell>
          <cell r="B230" t="str">
            <v>Đỗ Quang Vinh</v>
          </cell>
          <cell r="C230">
            <v>354</v>
          </cell>
          <cell r="D230">
            <v>389.4</v>
          </cell>
        </row>
        <row r="231">
          <cell r="A231">
            <v>426</v>
          </cell>
          <cell r="B231" t="str">
            <v>Hoàng Việt Dũng</v>
          </cell>
          <cell r="C231">
            <v>354</v>
          </cell>
          <cell r="D231">
            <v>389.4</v>
          </cell>
        </row>
        <row r="232">
          <cell r="A232">
            <v>430</v>
          </cell>
          <cell r="B232" t="str">
            <v>Lê Quang Dương</v>
          </cell>
          <cell r="C232">
            <v>258</v>
          </cell>
          <cell r="D232">
            <v>296.7</v>
          </cell>
        </row>
        <row r="233">
          <cell r="A233">
            <v>431</v>
          </cell>
          <cell r="B233" t="str">
            <v>Tạ Đức Hiệp</v>
          </cell>
          <cell r="C233">
            <v>354</v>
          </cell>
          <cell r="D233">
            <v>371.7</v>
          </cell>
        </row>
        <row r="234">
          <cell r="A234">
            <v>435</v>
          </cell>
          <cell r="B234" t="str">
            <v>Nguyễn Trung Hiếu</v>
          </cell>
          <cell r="C234">
            <v>386</v>
          </cell>
          <cell r="D234">
            <v>443.9</v>
          </cell>
        </row>
        <row r="235">
          <cell r="A235">
            <v>441</v>
          </cell>
          <cell r="B235" t="str">
            <v>Nguyễn Trung Kiên</v>
          </cell>
          <cell r="C235">
            <v>354</v>
          </cell>
          <cell r="D235">
            <v>354</v>
          </cell>
        </row>
        <row r="236">
          <cell r="A236">
            <v>442</v>
          </cell>
          <cell r="B236" t="str">
            <v>Khương Đức Cường</v>
          </cell>
          <cell r="C236">
            <v>635</v>
          </cell>
          <cell r="D236">
            <v>666.75</v>
          </cell>
        </row>
        <row r="237">
          <cell r="A237">
            <v>443</v>
          </cell>
          <cell r="B237" t="str">
            <v>Phạm Huyền Trang</v>
          </cell>
          <cell r="C237">
            <v>520</v>
          </cell>
          <cell r="D237">
            <v>598</v>
          </cell>
        </row>
        <row r="238">
          <cell r="A238">
            <v>445</v>
          </cell>
          <cell r="B238" t="str">
            <v>Đoàn Minh Đức</v>
          </cell>
          <cell r="C238">
            <v>354</v>
          </cell>
          <cell r="D238">
            <v>371.7</v>
          </cell>
        </row>
        <row r="239">
          <cell r="A239">
            <v>446</v>
          </cell>
          <cell r="B239" t="str">
            <v>Nguyễn Đức Hạnh</v>
          </cell>
          <cell r="C239">
            <v>354</v>
          </cell>
          <cell r="D239">
            <v>371.7</v>
          </cell>
        </row>
        <row r="240">
          <cell r="A240">
            <v>501</v>
          </cell>
          <cell r="B240" t="str">
            <v>Huỳnh Phước Đức</v>
          </cell>
          <cell r="C240">
            <v>354</v>
          </cell>
          <cell r="D240">
            <v>389.4</v>
          </cell>
        </row>
        <row r="241">
          <cell r="A241">
            <v>583</v>
          </cell>
          <cell r="B241" t="str">
            <v>Nguyễn Thị Hoàng Linh</v>
          </cell>
          <cell r="C241">
            <v>455</v>
          </cell>
          <cell r="D241">
            <v>523.25</v>
          </cell>
        </row>
        <row r="242">
          <cell r="A242">
            <v>715</v>
          </cell>
          <cell r="B242" t="str">
            <v>Nguyễn Việt Bắc</v>
          </cell>
          <cell r="C242">
            <v>386</v>
          </cell>
          <cell r="D242">
            <v>424.6</v>
          </cell>
        </row>
        <row r="243">
          <cell r="A243">
            <v>716</v>
          </cell>
          <cell r="B243" t="str">
            <v>Nông Lệ Thương</v>
          </cell>
          <cell r="C243">
            <v>455</v>
          </cell>
          <cell r="D243">
            <v>523.25</v>
          </cell>
        </row>
        <row r="244">
          <cell r="A244">
            <v>891</v>
          </cell>
          <cell r="B244" t="str">
            <v>Nguyễn Thành Lưu</v>
          </cell>
          <cell r="C244">
            <v>1250</v>
          </cell>
          <cell r="D244">
            <v>1437.5</v>
          </cell>
        </row>
        <row r="245">
          <cell r="A245">
            <v>902</v>
          </cell>
          <cell r="B245" t="str">
            <v>Lê Quang Trung</v>
          </cell>
          <cell r="C245">
            <v>354</v>
          </cell>
          <cell r="D245">
            <v>354</v>
          </cell>
        </row>
        <row r="246">
          <cell r="A246">
            <v>904</v>
          </cell>
          <cell r="B246" t="str">
            <v>Nguyễn Trung Đức</v>
          </cell>
          <cell r="C246">
            <v>455</v>
          </cell>
          <cell r="D246">
            <v>523.25</v>
          </cell>
        </row>
        <row r="247">
          <cell r="A247">
            <v>924</v>
          </cell>
          <cell r="B247" t="str">
            <v>Vũ Thăng Long</v>
          </cell>
          <cell r="C247">
            <v>487</v>
          </cell>
          <cell r="D247">
            <v>560.04999999999995</v>
          </cell>
        </row>
        <row r="248">
          <cell r="A248">
            <v>926</v>
          </cell>
          <cell r="B248" t="str">
            <v>Trần Minh Hoàng</v>
          </cell>
          <cell r="C248">
            <v>487</v>
          </cell>
          <cell r="D248">
            <v>560.04999999999995</v>
          </cell>
        </row>
        <row r="249">
          <cell r="A249">
            <v>927</v>
          </cell>
          <cell r="B249" t="str">
            <v>Nguyễn Văn Tuyến</v>
          </cell>
          <cell r="C249">
            <v>487</v>
          </cell>
          <cell r="D249">
            <v>560.04999999999995</v>
          </cell>
        </row>
        <row r="250">
          <cell r="A250">
            <v>928</v>
          </cell>
          <cell r="B250" t="str">
            <v>Dương Tuấn Cường</v>
          </cell>
          <cell r="C250">
            <v>455</v>
          </cell>
          <cell r="D250">
            <v>523.25</v>
          </cell>
        </row>
        <row r="251">
          <cell r="A251">
            <v>929</v>
          </cell>
          <cell r="B251" t="str">
            <v>Nguyễn Thục Trinh</v>
          </cell>
          <cell r="C251">
            <v>455</v>
          </cell>
          <cell r="D251">
            <v>523.25</v>
          </cell>
        </row>
        <row r="252">
          <cell r="A252">
            <v>930</v>
          </cell>
          <cell r="B252" t="str">
            <v>Vũ Thị Trang</v>
          </cell>
          <cell r="C252">
            <v>354</v>
          </cell>
          <cell r="D252">
            <v>389.4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han"/>
      <sheetName val="BoPhan"/>
      <sheetName val="Sheet3"/>
    </sheetNames>
    <sheetDataSet>
      <sheetData sheetId="0">
        <row r="2">
          <cell r="A2">
            <v>111</v>
          </cell>
          <cell r="B2" t="str">
            <v>Bế Vũ Dũng</v>
          </cell>
          <cell r="C2">
            <v>354</v>
          </cell>
          <cell r="D2">
            <v>389.4</v>
          </cell>
          <cell r="E2">
            <v>0.98</v>
          </cell>
          <cell r="F2">
            <v>381.61200000000002</v>
          </cell>
          <cell r="G2">
            <v>0.96333299999999999</v>
          </cell>
        </row>
        <row r="3">
          <cell r="A3">
            <v>245</v>
          </cell>
          <cell r="B3" t="str">
            <v>Bùi Hữu Tập</v>
          </cell>
          <cell r="C3">
            <v>423</v>
          </cell>
          <cell r="D3">
            <v>423</v>
          </cell>
          <cell r="E3">
            <v>1</v>
          </cell>
          <cell r="F3">
            <v>423</v>
          </cell>
          <cell r="G3">
            <v>0.93333299999999997</v>
          </cell>
        </row>
        <row r="4">
          <cell r="A4">
            <v>390</v>
          </cell>
          <cell r="B4" t="str">
            <v>Bùi Thanh Tùng</v>
          </cell>
          <cell r="C4">
            <v>423</v>
          </cell>
          <cell r="D4">
            <v>444.15</v>
          </cell>
          <cell r="E4">
            <v>0.95</v>
          </cell>
          <cell r="F4">
            <v>421.9425</v>
          </cell>
          <cell r="G4">
            <v>0.97666600000000003</v>
          </cell>
        </row>
        <row r="5">
          <cell r="A5">
            <v>365</v>
          </cell>
          <cell r="B5" t="str">
            <v>Bùi Tiến Sơn</v>
          </cell>
          <cell r="C5">
            <v>386</v>
          </cell>
          <cell r="D5">
            <v>424.6</v>
          </cell>
          <cell r="E5">
            <v>1</v>
          </cell>
          <cell r="F5">
            <v>424.6</v>
          </cell>
          <cell r="G5">
            <v>1</v>
          </cell>
        </row>
        <row r="6">
          <cell r="A6">
            <v>46</v>
          </cell>
          <cell r="B6" t="str">
            <v>Bùi Trọng Tuấn</v>
          </cell>
          <cell r="C6">
            <v>794</v>
          </cell>
          <cell r="D6">
            <v>833.7</v>
          </cell>
          <cell r="E6">
            <v>1</v>
          </cell>
          <cell r="F6">
            <v>833.7</v>
          </cell>
          <cell r="G6">
            <v>1.0066660000000001</v>
          </cell>
        </row>
        <row r="7">
          <cell r="A7">
            <v>320</v>
          </cell>
          <cell r="B7" t="str">
            <v>Cao Văn Tuấn</v>
          </cell>
          <cell r="C7">
            <v>423</v>
          </cell>
          <cell r="D7">
            <v>423</v>
          </cell>
          <cell r="E7">
            <v>1</v>
          </cell>
          <cell r="F7">
            <v>423</v>
          </cell>
          <cell r="G7">
            <v>1.0366660000000001</v>
          </cell>
        </row>
        <row r="8">
          <cell r="A8">
            <v>366</v>
          </cell>
          <cell r="B8" t="str">
            <v>Chu Khánh Thành</v>
          </cell>
          <cell r="C8">
            <v>455</v>
          </cell>
          <cell r="D8">
            <v>523.25</v>
          </cell>
          <cell r="E8">
            <v>1</v>
          </cell>
          <cell r="F8">
            <v>523.25</v>
          </cell>
          <cell r="G8">
            <v>0.973333</v>
          </cell>
        </row>
        <row r="9">
          <cell r="A9">
            <v>386</v>
          </cell>
          <cell r="B9" t="str">
            <v>Chu Văn Hiệp</v>
          </cell>
          <cell r="C9">
            <v>354</v>
          </cell>
          <cell r="D9">
            <v>371.7</v>
          </cell>
          <cell r="E9">
            <v>0.95</v>
          </cell>
          <cell r="F9">
            <v>353.11500000000001</v>
          </cell>
          <cell r="G9">
            <v>0.95333299999999999</v>
          </cell>
        </row>
        <row r="10">
          <cell r="A10">
            <v>291</v>
          </cell>
          <cell r="B10" t="str">
            <v>Đàm Quang Trung</v>
          </cell>
          <cell r="C10">
            <v>487</v>
          </cell>
          <cell r="D10">
            <v>511.35</v>
          </cell>
          <cell r="E10">
            <v>1</v>
          </cell>
          <cell r="F10">
            <v>511.35</v>
          </cell>
          <cell r="G10">
            <v>1.0166660000000001</v>
          </cell>
        </row>
        <row r="11">
          <cell r="A11">
            <v>299</v>
          </cell>
          <cell r="B11" t="str">
            <v>Đàm Thanh Tùng</v>
          </cell>
          <cell r="C11">
            <v>354</v>
          </cell>
          <cell r="D11">
            <v>371.7</v>
          </cell>
          <cell r="E11">
            <v>0.85</v>
          </cell>
          <cell r="F11">
            <v>315.94499999999999</v>
          </cell>
          <cell r="G11">
            <v>0.93</v>
          </cell>
        </row>
        <row r="12">
          <cell r="A12">
            <v>392</v>
          </cell>
          <cell r="B12" t="str">
            <v>Đặng Trung Hà</v>
          </cell>
          <cell r="C12">
            <v>487</v>
          </cell>
          <cell r="D12">
            <v>511.35</v>
          </cell>
          <cell r="E12">
            <v>1</v>
          </cell>
          <cell r="F12">
            <v>511.35</v>
          </cell>
          <cell r="G12">
            <v>0.98333300000000001</v>
          </cell>
        </row>
        <row r="13">
          <cell r="A13">
            <v>177</v>
          </cell>
          <cell r="B13" t="str">
            <v>Đào Anh Kiên</v>
          </cell>
          <cell r="C13">
            <v>354</v>
          </cell>
          <cell r="D13">
            <v>389.4</v>
          </cell>
          <cell r="E13">
            <v>0.99</v>
          </cell>
          <cell r="F13">
            <v>385.50599999999997</v>
          </cell>
          <cell r="G13">
            <v>0.96</v>
          </cell>
        </row>
        <row r="14">
          <cell r="A14">
            <v>55</v>
          </cell>
          <cell r="B14" t="str">
            <v>Đào Đình Thành</v>
          </cell>
          <cell r="C14">
            <v>487</v>
          </cell>
          <cell r="D14">
            <v>560.04999999999995</v>
          </cell>
          <cell r="E14">
            <v>1.05</v>
          </cell>
          <cell r="F14">
            <v>588.05250000000001</v>
          </cell>
          <cell r="G14">
            <v>1</v>
          </cell>
        </row>
        <row r="15">
          <cell r="A15">
            <v>67</v>
          </cell>
          <cell r="B15" t="str">
            <v>Đào Đức Vương</v>
          </cell>
          <cell r="C15">
            <v>487</v>
          </cell>
          <cell r="D15">
            <v>560.04999999999995</v>
          </cell>
          <cell r="E15">
            <v>1</v>
          </cell>
          <cell r="F15">
            <v>560.04999999999995</v>
          </cell>
          <cell r="G15">
            <v>1.01</v>
          </cell>
        </row>
        <row r="16">
          <cell r="A16">
            <v>156</v>
          </cell>
          <cell r="B16" t="str">
            <v>Đào Quang Toàn</v>
          </cell>
          <cell r="C16">
            <v>354</v>
          </cell>
          <cell r="D16">
            <v>389.4</v>
          </cell>
          <cell r="E16">
            <v>1</v>
          </cell>
          <cell r="F16">
            <v>389.4</v>
          </cell>
          <cell r="G16">
            <v>0.99666600000000005</v>
          </cell>
        </row>
        <row r="17">
          <cell r="A17">
            <v>158</v>
          </cell>
          <cell r="B17" t="str">
            <v>Đào Quang Tuấn</v>
          </cell>
          <cell r="C17">
            <v>354</v>
          </cell>
          <cell r="D17">
            <v>389.4</v>
          </cell>
          <cell r="E17">
            <v>1</v>
          </cell>
          <cell r="F17">
            <v>389.4</v>
          </cell>
          <cell r="G17">
            <v>1.07</v>
          </cell>
        </row>
        <row r="18">
          <cell r="A18">
            <v>406</v>
          </cell>
          <cell r="B18" t="str">
            <v>Đào Tiến Thành</v>
          </cell>
          <cell r="C18">
            <v>386</v>
          </cell>
          <cell r="D18">
            <v>424.6</v>
          </cell>
          <cell r="E18">
            <v>1</v>
          </cell>
          <cell r="F18">
            <v>424.6</v>
          </cell>
          <cell r="G18">
            <v>1</v>
          </cell>
        </row>
        <row r="19">
          <cell r="A19">
            <v>147</v>
          </cell>
          <cell r="B19" t="str">
            <v>Đào Tuấn Minh</v>
          </cell>
          <cell r="C19">
            <v>354</v>
          </cell>
          <cell r="D19">
            <v>389.4</v>
          </cell>
          <cell r="E19">
            <v>1.01</v>
          </cell>
          <cell r="F19">
            <v>393.29399999999998</v>
          </cell>
          <cell r="G19">
            <v>1.0433330000000001</v>
          </cell>
        </row>
        <row r="20">
          <cell r="A20">
            <v>181</v>
          </cell>
          <cell r="B20" t="str">
            <v>Đinh Hồng Phú</v>
          </cell>
          <cell r="C20">
            <v>354</v>
          </cell>
          <cell r="D20">
            <v>389.4</v>
          </cell>
          <cell r="E20">
            <v>1</v>
          </cell>
          <cell r="F20">
            <v>389.4</v>
          </cell>
          <cell r="G20">
            <v>1.0266660000000001</v>
          </cell>
        </row>
        <row r="21">
          <cell r="A21">
            <v>65</v>
          </cell>
          <cell r="B21" t="str">
            <v>Đinh Hữu Thảo</v>
          </cell>
          <cell r="C21">
            <v>455</v>
          </cell>
          <cell r="D21">
            <v>523.25</v>
          </cell>
          <cell r="E21">
            <v>1.05</v>
          </cell>
          <cell r="F21">
            <v>549.41250000000002</v>
          </cell>
          <cell r="G21">
            <v>1.03</v>
          </cell>
        </row>
        <row r="22">
          <cell r="A22">
            <v>347</v>
          </cell>
          <cell r="B22" t="str">
            <v>Đinh Quang Nhiếp</v>
          </cell>
          <cell r="C22">
            <v>354</v>
          </cell>
          <cell r="D22">
            <v>354</v>
          </cell>
          <cell r="E22">
            <v>1</v>
          </cell>
          <cell r="F22">
            <v>354</v>
          </cell>
          <cell r="G22">
            <v>0.91</v>
          </cell>
        </row>
        <row r="23">
          <cell r="A23">
            <v>22</v>
          </cell>
          <cell r="B23" t="str">
            <v>Đinh Trung Tiến</v>
          </cell>
          <cell r="C23">
            <v>794</v>
          </cell>
          <cell r="D23">
            <v>913.1</v>
          </cell>
          <cell r="E23">
            <v>1</v>
          </cell>
          <cell r="F23">
            <v>913.1</v>
          </cell>
          <cell r="G23">
            <v>0.99666600000000005</v>
          </cell>
        </row>
        <row r="24">
          <cell r="A24">
            <v>354</v>
          </cell>
          <cell r="B24" t="str">
            <v>Đinh Trung Tín</v>
          </cell>
          <cell r="C24">
            <v>552</v>
          </cell>
          <cell r="D24">
            <v>607.20000000000005</v>
          </cell>
          <cell r="E24">
            <v>1</v>
          </cell>
          <cell r="F24">
            <v>607.20000000000005</v>
          </cell>
          <cell r="G24">
            <v>1</v>
          </cell>
        </row>
        <row r="25">
          <cell r="A25">
            <v>342</v>
          </cell>
          <cell r="B25" t="str">
            <v>Đỗ Đình An</v>
          </cell>
          <cell r="C25">
            <v>423</v>
          </cell>
          <cell r="D25">
            <v>423</v>
          </cell>
          <cell r="E25">
            <v>1</v>
          </cell>
          <cell r="F25">
            <v>423</v>
          </cell>
          <cell r="G25">
            <v>0.89333300000000004</v>
          </cell>
        </row>
        <row r="26">
          <cell r="A26">
            <v>339</v>
          </cell>
          <cell r="B26" t="str">
            <v>Đỗ Mạnh Tiến</v>
          </cell>
          <cell r="C26">
            <v>354</v>
          </cell>
          <cell r="D26">
            <v>354</v>
          </cell>
          <cell r="E26">
            <v>1</v>
          </cell>
          <cell r="F26">
            <v>354</v>
          </cell>
          <cell r="G26">
            <v>0.93</v>
          </cell>
        </row>
        <row r="27">
          <cell r="A27">
            <v>425</v>
          </cell>
          <cell r="B27" t="str">
            <v>Đỗ Quang Vinh</v>
          </cell>
          <cell r="C27">
            <v>354</v>
          </cell>
          <cell r="D27">
            <v>389.4</v>
          </cell>
          <cell r="E27">
            <v>0.8</v>
          </cell>
          <cell r="F27">
            <v>311.52</v>
          </cell>
          <cell r="G27">
            <v>0.8</v>
          </cell>
        </row>
        <row r="28">
          <cell r="A28">
            <v>73</v>
          </cell>
          <cell r="B28" t="str">
            <v>Đỗ Quyết Chiến</v>
          </cell>
          <cell r="C28">
            <v>354</v>
          </cell>
          <cell r="D28">
            <v>389.4</v>
          </cell>
          <cell r="E28">
            <v>1</v>
          </cell>
          <cell r="F28">
            <v>389.4</v>
          </cell>
          <cell r="G28">
            <v>0.96666600000000003</v>
          </cell>
        </row>
        <row r="29">
          <cell r="A29">
            <v>236</v>
          </cell>
          <cell r="B29" t="str">
            <v>Đỗ Thái Sơn</v>
          </cell>
          <cell r="C29">
            <v>354</v>
          </cell>
          <cell r="D29">
            <v>371.7</v>
          </cell>
          <cell r="E29">
            <v>0.9</v>
          </cell>
          <cell r="F29">
            <v>334.53</v>
          </cell>
          <cell r="G29">
            <v>0.90666599999999997</v>
          </cell>
        </row>
        <row r="30">
          <cell r="A30">
            <v>445</v>
          </cell>
          <cell r="B30" t="str">
            <v>Đoàn Minh Đức</v>
          </cell>
          <cell r="C30">
            <v>354</v>
          </cell>
          <cell r="D30">
            <v>371.7</v>
          </cell>
          <cell r="E30">
            <v>0.8</v>
          </cell>
          <cell r="F30">
            <v>297.36</v>
          </cell>
          <cell r="G30">
            <v>0.86333300000000002</v>
          </cell>
        </row>
        <row r="31">
          <cell r="A31">
            <v>49</v>
          </cell>
          <cell r="B31" t="str">
            <v>Đồng Văn Chấn</v>
          </cell>
          <cell r="C31">
            <v>487</v>
          </cell>
          <cell r="D31">
            <v>560.04999999999995</v>
          </cell>
          <cell r="E31">
            <v>1</v>
          </cell>
          <cell r="F31">
            <v>560.04999999999995</v>
          </cell>
          <cell r="G31">
            <v>0.99333300000000002</v>
          </cell>
        </row>
        <row r="32">
          <cell r="A32">
            <v>303</v>
          </cell>
          <cell r="B32" t="str">
            <v>Đồng Văn Giang</v>
          </cell>
          <cell r="C32">
            <v>354</v>
          </cell>
          <cell r="D32">
            <v>354</v>
          </cell>
          <cell r="E32">
            <v>1</v>
          </cell>
          <cell r="F32">
            <v>354</v>
          </cell>
          <cell r="G32">
            <v>0.91333299999999995</v>
          </cell>
        </row>
        <row r="33">
          <cell r="A33">
            <v>223</v>
          </cell>
          <cell r="B33" t="str">
            <v>Đồng Văn Hoàn</v>
          </cell>
          <cell r="C33">
            <v>354</v>
          </cell>
          <cell r="D33">
            <v>371.7</v>
          </cell>
          <cell r="E33">
            <v>1</v>
          </cell>
          <cell r="F33">
            <v>371.7</v>
          </cell>
          <cell r="G33">
            <v>0.98666600000000004</v>
          </cell>
        </row>
        <row r="34">
          <cell r="A34">
            <v>226</v>
          </cell>
          <cell r="B34" t="str">
            <v>Đồng Văn Thùy</v>
          </cell>
          <cell r="C34">
            <v>354</v>
          </cell>
          <cell r="D34">
            <v>371.7</v>
          </cell>
          <cell r="E34">
            <v>0.98</v>
          </cell>
          <cell r="F34">
            <v>364.26600000000002</v>
          </cell>
          <cell r="G34">
            <v>0.92666599999999999</v>
          </cell>
        </row>
        <row r="35">
          <cell r="A35">
            <v>316</v>
          </cell>
          <cell r="B35" t="str">
            <v>Dương Anh Bằng</v>
          </cell>
          <cell r="C35">
            <v>354</v>
          </cell>
          <cell r="D35">
            <v>354</v>
          </cell>
          <cell r="E35">
            <v>1</v>
          </cell>
          <cell r="F35">
            <v>354</v>
          </cell>
          <cell r="G35">
            <v>0.92666599999999999</v>
          </cell>
        </row>
        <row r="36">
          <cell r="A36">
            <v>246</v>
          </cell>
          <cell r="B36" t="str">
            <v>Dương Cao Cường</v>
          </cell>
          <cell r="C36">
            <v>354</v>
          </cell>
          <cell r="D36">
            <v>354</v>
          </cell>
          <cell r="E36">
            <v>1</v>
          </cell>
          <cell r="F36">
            <v>354</v>
          </cell>
          <cell r="G36">
            <v>0.86666600000000005</v>
          </cell>
        </row>
        <row r="37">
          <cell r="A37">
            <v>211</v>
          </cell>
          <cell r="B37" t="str">
            <v>Dương Đình Hậu</v>
          </cell>
          <cell r="C37">
            <v>354</v>
          </cell>
          <cell r="D37">
            <v>371.7</v>
          </cell>
          <cell r="E37">
            <v>0.9</v>
          </cell>
          <cell r="F37">
            <v>334.53</v>
          </cell>
          <cell r="G37">
            <v>0.93333299999999997</v>
          </cell>
        </row>
        <row r="38">
          <cell r="A38">
            <v>248</v>
          </cell>
          <cell r="B38" t="str">
            <v>Dương Hoài Nam</v>
          </cell>
          <cell r="C38">
            <v>354</v>
          </cell>
          <cell r="D38">
            <v>354</v>
          </cell>
          <cell r="E38">
            <v>1</v>
          </cell>
          <cell r="F38">
            <v>354</v>
          </cell>
          <cell r="G38">
            <v>0.98333300000000001</v>
          </cell>
        </row>
        <row r="39">
          <cell r="A39">
            <v>247</v>
          </cell>
          <cell r="B39" t="str">
            <v>Dương Lý Luận</v>
          </cell>
          <cell r="C39">
            <v>354</v>
          </cell>
          <cell r="D39">
            <v>354</v>
          </cell>
          <cell r="E39">
            <v>1</v>
          </cell>
          <cell r="F39">
            <v>354</v>
          </cell>
          <cell r="G39">
            <v>0.86333300000000002</v>
          </cell>
        </row>
        <row r="40">
          <cell r="A40">
            <v>145</v>
          </cell>
          <cell r="B40" t="str">
            <v>Dương Quang Huy</v>
          </cell>
          <cell r="C40">
            <v>455</v>
          </cell>
          <cell r="D40">
            <v>500.5</v>
          </cell>
          <cell r="E40">
            <v>1</v>
          </cell>
          <cell r="F40">
            <v>500.5</v>
          </cell>
          <cell r="G40">
            <v>0.98666600000000004</v>
          </cell>
        </row>
        <row r="41">
          <cell r="A41">
            <v>293</v>
          </cell>
          <cell r="B41" t="str">
            <v>Dương Quốc Hoàn</v>
          </cell>
          <cell r="C41">
            <v>354</v>
          </cell>
          <cell r="D41">
            <v>371.7</v>
          </cell>
          <cell r="E41">
            <v>1</v>
          </cell>
          <cell r="F41">
            <v>371.7</v>
          </cell>
          <cell r="G41">
            <v>0.98666600000000004</v>
          </cell>
        </row>
        <row r="42">
          <cell r="A42">
            <v>402</v>
          </cell>
          <cell r="B42" t="str">
            <v>Dương Thanh Tùng</v>
          </cell>
          <cell r="C42">
            <v>354</v>
          </cell>
          <cell r="D42">
            <v>371.7</v>
          </cell>
          <cell r="E42">
            <v>1</v>
          </cell>
          <cell r="F42">
            <v>371.7</v>
          </cell>
          <cell r="G42">
            <v>0.973333</v>
          </cell>
        </row>
        <row r="43">
          <cell r="A43">
            <v>318</v>
          </cell>
          <cell r="B43" t="str">
            <v>Dương Văn Sỹ</v>
          </cell>
          <cell r="C43">
            <v>354</v>
          </cell>
          <cell r="D43">
            <v>354</v>
          </cell>
          <cell r="E43">
            <v>1</v>
          </cell>
          <cell r="F43">
            <v>354</v>
          </cell>
          <cell r="G43">
            <v>0.95</v>
          </cell>
        </row>
        <row r="44">
          <cell r="A44">
            <v>150</v>
          </cell>
          <cell r="B44" t="str">
            <v>Dương Văn Thiệp</v>
          </cell>
          <cell r="C44">
            <v>354</v>
          </cell>
          <cell r="D44">
            <v>389.4</v>
          </cell>
          <cell r="E44">
            <v>0.98</v>
          </cell>
          <cell r="F44">
            <v>381.61200000000002</v>
          </cell>
          <cell r="G44">
            <v>0.94333299999999998</v>
          </cell>
        </row>
        <row r="45">
          <cell r="A45">
            <v>185</v>
          </cell>
          <cell r="B45" t="str">
            <v>Dương Văn Thuần</v>
          </cell>
          <cell r="C45">
            <v>354</v>
          </cell>
          <cell r="D45">
            <v>354</v>
          </cell>
          <cell r="E45">
            <v>1</v>
          </cell>
          <cell r="F45">
            <v>354</v>
          </cell>
          <cell r="G45">
            <v>0.92666599999999999</v>
          </cell>
        </row>
        <row r="46">
          <cell r="A46">
            <v>417</v>
          </cell>
          <cell r="B46" t="str">
            <v>Hà Tiến Dũng</v>
          </cell>
          <cell r="C46">
            <v>354</v>
          </cell>
          <cell r="D46">
            <v>389.4</v>
          </cell>
          <cell r="E46">
            <v>0.95</v>
          </cell>
          <cell r="F46">
            <v>369.93</v>
          </cell>
          <cell r="G46">
            <v>0.97</v>
          </cell>
        </row>
        <row r="47">
          <cell r="A47">
            <v>314</v>
          </cell>
          <cell r="B47" t="str">
            <v>Hồ Đức Tuấn</v>
          </cell>
          <cell r="C47">
            <v>354</v>
          </cell>
          <cell r="D47">
            <v>354</v>
          </cell>
          <cell r="E47">
            <v>1</v>
          </cell>
          <cell r="F47">
            <v>354</v>
          </cell>
          <cell r="G47">
            <v>1.0466660000000001</v>
          </cell>
        </row>
        <row r="48">
          <cell r="A48">
            <v>349</v>
          </cell>
          <cell r="B48" t="str">
            <v>Hồ Lý Lộc</v>
          </cell>
          <cell r="C48">
            <v>423</v>
          </cell>
          <cell r="D48">
            <v>423</v>
          </cell>
          <cell r="E48">
            <v>1</v>
          </cell>
          <cell r="F48">
            <v>423</v>
          </cell>
          <cell r="G48">
            <v>0.92</v>
          </cell>
        </row>
        <row r="49">
          <cell r="A49">
            <v>139</v>
          </cell>
          <cell r="B49" t="str">
            <v>Hồ Thị Hải Yến</v>
          </cell>
          <cell r="C49">
            <v>354</v>
          </cell>
          <cell r="D49">
            <v>389.4</v>
          </cell>
          <cell r="E49">
            <v>0.98</v>
          </cell>
          <cell r="F49">
            <v>381.61200000000002</v>
          </cell>
          <cell r="G49">
            <v>1</v>
          </cell>
        </row>
        <row r="50">
          <cell r="A50">
            <v>272</v>
          </cell>
          <cell r="B50" t="str">
            <v>Hoàng Mạnh Hà</v>
          </cell>
          <cell r="C50">
            <v>354</v>
          </cell>
          <cell r="D50">
            <v>354</v>
          </cell>
          <cell r="E50">
            <v>0.99</v>
          </cell>
          <cell r="F50">
            <v>350.46</v>
          </cell>
          <cell r="G50">
            <v>0.936666</v>
          </cell>
        </row>
        <row r="51">
          <cell r="A51">
            <v>23</v>
          </cell>
          <cell r="B51" t="str">
            <v>Hoàng Quốc Bảo</v>
          </cell>
          <cell r="C51">
            <v>455</v>
          </cell>
          <cell r="D51">
            <v>523.25</v>
          </cell>
          <cell r="E51">
            <v>1</v>
          </cell>
          <cell r="F51">
            <v>523.25</v>
          </cell>
          <cell r="G51">
            <v>0.98333300000000001</v>
          </cell>
        </row>
        <row r="52">
          <cell r="A52">
            <v>357</v>
          </cell>
          <cell r="B52" t="str">
            <v>Hoàng Thị Kim Huệ</v>
          </cell>
          <cell r="C52">
            <v>386</v>
          </cell>
          <cell r="D52">
            <v>424.6</v>
          </cell>
          <cell r="E52">
            <v>1</v>
          </cell>
          <cell r="F52">
            <v>424.6</v>
          </cell>
          <cell r="G52">
            <v>1</v>
          </cell>
        </row>
        <row r="53">
          <cell r="A53">
            <v>18</v>
          </cell>
          <cell r="B53" t="str">
            <v>Hoàng Thị Thanh Thủy</v>
          </cell>
          <cell r="C53">
            <v>635</v>
          </cell>
          <cell r="D53">
            <v>730.25</v>
          </cell>
          <cell r="E53">
            <v>1.05</v>
          </cell>
          <cell r="F53">
            <v>766.76250000000005</v>
          </cell>
          <cell r="G53">
            <v>1.0066660000000001</v>
          </cell>
        </row>
        <row r="54">
          <cell r="A54">
            <v>384</v>
          </cell>
          <cell r="B54" t="str">
            <v>Hoàng Tuấn Tú</v>
          </cell>
          <cell r="C54">
            <v>455</v>
          </cell>
          <cell r="D54">
            <v>523.25</v>
          </cell>
          <cell r="E54">
            <v>0.95</v>
          </cell>
          <cell r="F54">
            <v>497.08749999999998</v>
          </cell>
          <cell r="G54">
            <v>0.98</v>
          </cell>
        </row>
        <row r="55">
          <cell r="A55">
            <v>101</v>
          </cell>
          <cell r="B55" t="str">
            <v>Hoàng Văn Cương</v>
          </cell>
          <cell r="C55">
            <v>354</v>
          </cell>
          <cell r="D55">
            <v>389.4</v>
          </cell>
          <cell r="E55">
            <v>1</v>
          </cell>
          <cell r="F55">
            <v>389.4</v>
          </cell>
          <cell r="G55">
            <v>0.91333299999999995</v>
          </cell>
        </row>
        <row r="56">
          <cell r="A56">
            <v>195</v>
          </cell>
          <cell r="B56" t="str">
            <v>Hoàng Văn Toán</v>
          </cell>
          <cell r="C56">
            <v>423</v>
          </cell>
          <cell r="D56">
            <v>423</v>
          </cell>
          <cell r="E56">
            <v>0.95</v>
          </cell>
          <cell r="F56">
            <v>401.85</v>
          </cell>
          <cell r="G56">
            <v>0.88333300000000003</v>
          </cell>
        </row>
        <row r="57">
          <cell r="A57">
            <v>256</v>
          </cell>
          <cell r="B57" t="str">
            <v>Hoàng Văn Tuệ</v>
          </cell>
          <cell r="C57">
            <v>354</v>
          </cell>
          <cell r="D57">
            <v>354</v>
          </cell>
          <cell r="E57">
            <v>1</v>
          </cell>
          <cell r="F57">
            <v>354</v>
          </cell>
          <cell r="G57">
            <v>0.89333300000000004</v>
          </cell>
        </row>
        <row r="58">
          <cell r="A58">
            <v>426</v>
          </cell>
          <cell r="B58" t="str">
            <v>Hoàng Việt Dũng</v>
          </cell>
          <cell r="C58">
            <v>354</v>
          </cell>
          <cell r="D58">
            <v>389.4</v>
          </cell>
          <cell r="E58">
            <v>0.8</v>
          </cell>
          <cell r="F58">
            <v>311.52</v>
          </cell>
          <cell r="G58">
            <v>0.86</v>
          </cell>
        </row>
        <row r="59">
          <cell r="A59">
            <v>501</v>
          </cell>
          <cell r="B59" t="str">
            <v>Huỳnh Phước Đức</v>
          </cell>
          <cell r="C59">
            <v>354</v>
          </cell>
          <cell r="D59">
            <v>389.4</v>
          </cell>
          <cell r="E59">
            <v>0.97</v>
          </cell>
          <cell r="F59">
            <v>377.71800000000002</v>
          </cell>
          <cell r="G59">
            <v>0.95333299999999999</v>
          </cell>
        </row>
        <row r="60">
          <cell r="A60">
            <v>442</v>
          </cell>
          <cell r="B60" t="str">
            <v>Khương Đức Cường</v>
          </cell>
          <cell r="C60">
            <v>423</v>
          </cell>
          <cell r="D60">
            <v>465.3</v>
          </cell>
          <cell r="E60">
            <v>1</v>
          </cell>
          <cell r="F60">
            <v>465.3</v>
          </cell>
          <cell r="G60">
            <v>1.003333</v>
          </cell>
        </row>
        <row r="61">
          <cell r="A61">
            <v>9</v>
          </cell>
          <cell r="B61" t="str">
            <v>Lại Mạnh Triển</v>
          </cell>
          <cell r="C61">
            <v>794</v>
          </cell>
          <cell r="D61">
            <v>913.1</v>
          </cell>
          <cell r="E61">
            <v>0.95</v>
          </cell>
          <cell r="F61">
            <v>867.44500000000005</v>
          </cell>
          <cell r="G61">
            <v>0.98</v>
          </cell>
        </row>
        <row r="62">
          <cell r="A62">
            <v>410</v>
          </cell>
          <cell r="B62" t="str">
            <v>Lại Xuân Hải</v>
          </cell>
          <cell r="C62">
            <v>386</v>
          </cell>
          <cell r="D62">
            <v>424.6</v>
          </cell>
          <cell r="E62">
            <v>1</v>
          </cell>
          <cell r="F62">
            <v>424.6</v>
          </cell>
          <cell r="G62">
            <v>1</v>
          </cell>
        </row>
        <row r="63">
          <cell r="A63">
            <v>224</v>
          </cell>
          <cell r="B63" t="str">
            <v>Lê Anh Lộc</v>
          </cell>
          <cell r="C63">
            <v>354</v>
          </cell>
          <cell r="D63">
            <v>371.7</v>
          </cell>
          <cell r="E63">
            <v>1</v>
          </cell>
          <cell r="F63">
            <v>371.7</v>
          </cell>
          <cell r="G63">
            <v>0.98666600000000004</v>
          </cell>
        </row>
        <row r="64">
          <cell r="A64">
            <v>157</v>
          </cell>
          <cell r="B64" t="str">
            <v>Lê Anh Tuấn</v>
          </cell>
          <cell r="C64">
            <v>354</v>
          </cell>
          <cell r="D64">
            <v>365.8</v>
          </cell>
          <cell r="E64">
            <v>1.003333</v>
          </cell>
          <cell r="F64">
            <v>367.09800000000001</v>
          </cell>
          <cell r="G64">
            <v>0.936666</v>
          </cell>
        </row>
        <row r="65">
          <cell r="A65">
            <v>130</v>
          </cell>
          <cell r="B65" t="str">
            <v>Lê Đại Hải</v>
          </cell>
          <cell r="C65">
            <v>354</v>
          </cell>
          <cell r="D65">
            <v>389.4</v>
          </cell>
          <cell r="E65">
            <v>1.01</v>
          </cell>
          <cell r="F65">
            <v>393.29399999999998</v>
          </cell>
          <cell r="G65">
            <v>0.64333300000000004</v>
          </cell>
        </row>
        <row r="66">
          <cell r="A66">
            <v>234</v>
          </cell>
          <cell r="B66" t="str">
            <v>Lê Đình Khánh</v>
          </cell>
          <cell r="C66">
            <v>354</v>
          </cell>
          <cell r="D66">
            <v>371.7</v>
          </cell>
          <cell r="E66">
            <v>1</v>
          </cell>
          <cell r="F66">
            <v>371.7</v>
          </cell>
          <cell r="G66">
            <v>0.93</v>
          </cell>
        </row>
        <row r="67">
          <cell r="A67">
            <v>135</v>
          </cell>
          <cell r="B67" t="str">
            <v>Lê Hồng Nam</v>
          </cell>
          <cell r="C67">
            <v>354</v>
          </cell>
          <cell r="D67">
            <v>389.4</v>
          </cell>
          <cell r="E67">
            <v>1</v>
          </cell>
          <cell r="F67">
            <v>389.4</v>
          </cell>
          <cell r="G67">
            <v>0.97</v>
          </cell>
        </row>
        <row r="68">
          <cell r="A68">
            <v>229</v>
          </cell>
          <cell r="B68" t="str">
            <v>Lê Hồng Quân</v>
          </cell>
          <cell r="C68">
            <v>423</v>
          </cell>
          <cell r="D68">
            <v>444.15</v>
          </cell>
          <cell r="E68">
            <v>1</v>
          </cell>
          <cell r="F68">
            <v>444.15</v>
          </cell>
          <cell r="G68">
            <v>0.95333299999999999</v>
          </cell>
        </row>
        <row r="69">
          <cell r="A69">
            <v>321</v>
          </cell>
          <cell r="B69" t="str">
            <v>Lê Mạnh Cường</v>
          </cell>
          <cell r="C69">
            <v>354</v>
          </cell>
          <cell r="D69">
            <v>354</v>
          </cell>
          <cell r="E69">
            <v>1</v>
          </cell>
          <cell r="F69">
            <v>354</v>
          </cell>
          <cell r="G69">
            <v>1</v>
          </cell>
        </row>
        <row r="70">
          <cell r="A70">
            <v>312</v>
          </cell>
          <cell r="B70" t="str">
            <v>Lê Mạnh Linh</v>
          </cell>
          <cell r="C70">
            <v>354</v>
          </cell>
          <cell r="D70">
            <v>354</v>
          </cell>
          <cell r="E70">
            <v>1.05</v>
          </cell>
          <cell r="F70">
            <v>371.7</v>
          </cell>
          <cell r="G70">
            <v>1.05</v>
          </cell>
        </row>
        <row r="71">
          <cell r="A71">
            <v>112</v>
          </cell>
          <cell r="B71" t="str">
            <v>Lê Minh Anh</v>
          </cell>
          <cell r="C71">
            <v>354</v>
          </cell>
          <cell r="D71">
            <v>389.4</v>
          </cell>
          <cell r="E71">
            <v>1.1000000000000001</v>
          </cell>
          <cell r="F71">
            <v>428.34</v>
          </cell>
          <cell r="G71">
            <v>1</v>
          </cell>
        </row>
        <row r="72">
          <cell r="A72">
            <v>415</v>
          </cell>
          <cell r="B72" t="str">
            <v>Lê Ngọc Doãn</v>
          </cell>
          <cell r="C72">
            <v>386</v>
          </cell>
          <cell r="D72">
            <v>443.9</v>
          </cell>
          <cell r="E72">
            <v>1</v>
          </cell>
          <cell r="F72">
            <v>443.9</v>
          </cell>
          <cell r="G72">
            <v>1</v>
          </cell>
        </row>
        <row r="73">
          <cell r="A73">
            <v>430</v>
          </cell>
          <cell r="B73" t="str">
            <v>Lê Quang Dương</v>
          </cell>
          <cell r="C73">
            <v>258</v>
          </cell>
          <cell r="D73">
            <v>296.7</v>
          </cell>
          <cell r="E73">
            <v>1</v>
          </cell>
          <cell r="F73">
            <v>296.7</v>
          </cell>
          <cell r="G73">
            <v>1</v>
          </cell>
        </row>
        <row r="74">
          <cell r="A74">
            <v>902</v>
          </cell>
          <cell r="B74" t="str">
            <v>Lê Quang Trung</v>
          </cell>
          <cell r="C74">
            <v>354</v>
          </cell>
          <cell r="D74">
            <v>354</v>
          </cell>
          <cell r="E74">
            <v>0.95</v>
          </cell>
          <cell r="F74">
            <v>336.3</v>
          </cell>
          <cell r="G74">
            <v>0.6</v>
          </cell>
        </row>
        <row r="75">
          <cell r="A75">
            <v>183</v>
          </cell>
          <cell r="B75" t="str">
            <v>Lê Quyết Thắng</v>
          </cell>
          <cell r="C75">
            <v>354</v>
          </cell>
          <cell r="D75">
            <v>389.4</v>
          </cell>
          <cell r="E75">
            <v>1.03</v>
          </cell>
          <cell r="F75">
            <v>401.08199999999999</v>
          </cell>
          <cell r="G75">
            <v>0.97</v>
          </cell>
        </row>
        <row r="76">
          <cell r="A76">
            <v>162</v>
          </cell>
          <cell r="B76" t="str">
            <v>Lê Thành Chung</v>
          </cell>
          <cell r="C76">
            <v>354</v>
          </cell>
          <cell r="D76">
            <v>389.4</v>
          </cell>
          <cell r="E76">
            <v>1</v>
          </cell>
          <cell r="F76">
            <v>389.4</v>
          </cell>
          <cell r="G76">
            <v>0.96333299999999999</v>
          </cell>
        </row>
        <row r="77">
          <cell r="A77">
            <v>80</v>
          </cell>
          <cell r="B77" t="str">
            <v>Lê Thị Thu Hương</v>
          </cell>
          <cell r="C77">
            <v>354</v>
          </cell>
          <cell r="D77">
            <v>389.4</v>
          </cell>
          <cell r="E77">
            <v>1</v>
          </cell>
          <cell r="F77">
            <v>389.4</v>
          </cell>
          <cell r="G77">
            <v>1.003333</v>
          </cell>
        </row>
        <row r="78">
          <cell r="A78">
            <v>401</v>
          </cell>
          <cell r="B78" t="str">
            <v>Lê Tiến Thành</v>
          </cell>
          <cell r="C78">
            <v>354</v>
          </cell>
          <cell r="D78">
            <v>371.7</v>
          </cell>
          <cell r="E78">
            <v>1</v>
          </cell>
          <cell r="F78">
            <v>371.7</v>
          </cell>
          <cell r="G78">
            <v>0.99333300000000002</v>
          </cell>
        </row>
        <row r="79">
          <cell r="A79">
            <v>8</v>
          </cell>
          <cell r="B79" t="str">
            <v>Lê Trung Hiếu</v>
          </cell>
          <cell r="C79">
            <v>635</v>
          </cell>
          <cell r="D79">
            <v>730.25</v>
          </cell>
          <cell r="E79">
            <v>1</v>
          </cell>
          <cell r="F79">
            <v>730.25</v>
          </cell>
          <cell r="G79">
            <v>1</v>
          </cell>
        </row>
        <row r="80">
          <cell r="A80">
            <v>296</v>
          </cell>
          <cell r="B80" t="str">
            <v>Lê Tuấn Nghĩa</v>
          </cell>
          <cell r="C80">
            <v>354</v>
          </cell>
          <cell r="D80">
            <v>371.7</v>
          </cell>
          <cell r="E80">
            <v>1.01</v>
          </cell>
          <cell r="F80">
            <v>375.41699999999997</v>
          </cell>
          <cell r="G80">
            <v>0.973333</v>
          </cell>
        </row>
        <row r="81">
          <cell r="A81">
            <v>389</v>
          </cell>
          <cell r="B81" t="str">
            <v>Lê Tuấn Phong</v>
          </cell>
          <cell r="C81">
            <v>354</v>
          </cell>
          <cell r="D81">
            <v>371.7</v>
          </cell>
          <cell r="E81">
            <v>1</v>
          </cell>
          <cell r="F81">
            <v>371.7</v>
          </cell>
          <cell r="G81">
            <v>0.973333</v>
          </cell>
        </row>
        <row r="82">
          <cell r="A82">
            <v>33</v>
          </cell>
          <cell r="B82" t="str">
            <v>Lê Văn Tĩnh</v>
          </cell>
          <cell r="C82">
            <v>386</v>
          </cell>
          <cell r="D82">
            <v>443.9</v>
          </cell>
          <cell r="E82">
            <v>1.05</v>
          </cell>
          <cell r="F82">
            <v>466.09500000000003</v>
          </cell>
          <cell r="G82">
            <v>1</v>
          </cell>
        </row>
        <row r="83">
          <cell r="A83">
            <v>84</v>
          </cell>
          <cell r="B83" t="str">
            <v>Lê Văn Tuấn</v>
          </cell>
          <cell r="C83">
            <v>354</v>
          </cell>
          <cell r="D83">
            <v>389.4</v>
          </cell>
          <cell r="E83">
            <v>1.03</v>
          </cell>
          <cell r="F83">
            <v>401.08199999999999</v>
          </cell>
          <cell r="G83">
            <v>0.97666600000000003</v>
          </cell>
        </row>
        <row r="84">
          <cell r="A84">
            <v>175</v>
          </cell>
          <cell r="B84" t="str">
            <v>Lê Xuân Đoàn</v>
          </cell>
          <cell r="C84">
            <v>354</v>
          </cell>
          <cell r="D84">
            <v>389.4</v>
          </cell>
          <cell r="E84">
            <v>1.01</v>
          </cell>
          <cell r="F84">
            <v>393.29399999999998</v>
          </cell>
          <cell r="G84">
            <v>0.98</v>
          </cell>
        </row>
        <row r="85">
          <cell r="A85">
            <v>204</v>
          </cell>
          <cell r="B85" t="str">
            <v>Lèng Văn Thắng</v>
          </cell>
          <cell r="C85">
            <v>354</v>
          </cell>
          <cell r="D85">
            <v>354</v>
          </cell>
          <cell r="E85">
            <v>1</v>
          </cell>
          <cell r="F85">
            <v>354</v>
          </cell>
          <cell r="G85">
            <v>0.96666600000000003</v>
          </cell>
        </row>
        <row r="86">
          <cell r="A86">
            <v>21</v>
          </cell>
          <cell r="B86" t="str">
            <v>Luân Thị Năm</v>
          </cell>
          <cell r="C86">
            <v>635</v>
          </cell>
          <cell r="D86">
            <v>730.25</v>
          </cell>
          <cell r="E86">
            <v>1</v>
          </cell>
          <cell r="F86">
            <v>730.25</v>
          </cell>
          <cell r="G86">
            <v>0.99666600000000005</v>
          </cell>
        </row>
        <row r="87">
          <cell r="A87">
            <v>7</v>
          </cell>
          <cell r="B87" t="str">
            <v>Lục Vũ Khanh</v>
          </cell>
          <cell r="C87">
            <v>1250</v>
          </cell>
          <cell r="D87">
            <v>1437.5</v>
          </cell>
          <cell r="E87">
            <v>1.05</v>
          </cell>
          <cell r="F87">
            <v>1509.375</v>
          </cell>
          <cell r="G87">
            <v>1</v>
          </cell>
        </row>
        <row r="88">
          <cell r="A88">
            <v>174</v>
          </cell>
          <cell r="B88" t="str">
            <v>Lương Mạnh Giang</v>
          </cell>
          <cell r="C88">
            <v>455</v>
          </cell>
          <cell r="D88">
            <v>500.5</v>
          </cell>
          <cell r="E88">
            <v>1</v>
          </cell>
          <cell r="F88">
            <v>500.5</v>
          </cell>
          <cell r="G88">
            <v>0.96333299999999999</v>
          </cell>
        </row>
        <row r="89">
          <cell r="A89">
            <v>201</v>
          </cell>
          <cell r="B89" t="str">
            <v>Lương Tuấn Hợp</v>
          </cell>
          <cell r="C89">
            <v>354</v>
          </cell>
          <cell r="D89">
            <v>354</v>
          </cell>
          <cell r="E89">
            <v>1</v>
          </cell>
          <cell r="F89">
            <v>354</v>
          </cell>
          <cell r="G89">
            <v>0.95333299999999999</v>
          </cell>
        </row>
        <row r="90">
          <cell r="A90">
            <v>48</v>
          </cell>
          <cell r="B90" t="str">
            <v>Lương Xuân Hoàng</v>
          </cell>
          <cell r="C90">
            <v>455</v>
          </cell>
          <cell r="D90">
            <v>523.25</v>
          </cell>
          <cell r="E90">
            <v>1.05</v>
          </cell>
          <cell r="F90">
            <v>549.41250000000002</v>
          </cell>
          <cell r="G90">
            <v>0.96333299999999999</v>
          </cell>
        </row>
        <row r="91">
          <cell r="A91">
            <v>26</v>
          </cell>
          <cell r="B91" t="str">
            <v>Lưu Trọng Tuấn</v>
          </cell>
          <cell r="C91">
            <v>455</v>
          </cell>
          <cell r="D91">
            <v>500.5</v>
          </cell>
          <cell r="E91">
            <v>0.99</v>
          </cell>
          <cell r="F91">
            <v>495.495</v>
          </cell>
          <cell r="G91">
            <v>1.01</v>
          </cell>
        </row>
        <row r="92">
          <cell r="A92">
            <v>165</v>
          </cell>
          <cell r="B92" t="str">
            <v>Lưu Văn Hùng</v>
          </cell>
          <cell r="C92">
            <v>354</v>
          </cell>
          <cell r="D92">
            <v>389.4</v>
          </cell>
          <cell r="E92">
            <v>0.98</v>
          </cell>
          <cell r="F92">
            <v>381.61200000000002</v>
          </cell>
          <cell r="G92">
            <v>0.99666600000000005</v>
          </cell>
        </row>
        <row r="93">
          <cell r="A93">
            <v>171</v>
          </cell>
          <cell r="B93" t="str">
            <v>Lưu Xuân Thái</v>
          </cell>
          <cell r="C93">
            <v>487</v>
          </cell>
          <cell r="D93">
            <v>487</v>
          </cell>
          <cell r="E93">
            <v>1</v>
          </cell>
          <cell r="F93">
            <v>487</v>
          </cell>
          <cell r="G93">
            <v>0.95</v>
          </cell>
        </row>
        <row r="94">
          <cell r="A94">
            <v>348</v>
          </cell>
          <cell r="B94" t="str">
            <v>Lưu Xuân Tú</v>
          </cell>
          <cell r="C94">
            <v>354</v>
          </cell>
          <cell r="D94">
            <v>354</v>
          </cell>
          <cell r="E94">
            <v>1.05</v>
          </cell>
          <cell r="F94">
            <v>371.7</v>
          </cell>
          <cell r="G94">
            <v>0.94</v>
          </cell>
        </row>
        <row r="95">
          <cell r="A95">
            <v>269</v>
          </cell>
          <cell r="B95" t="str">
            <v>Lý Đình Quý</v>
          </cell>
          <cell r="C95">
            <v>354</v>
          </cell>
          <cell r="D95">
            <v>354</v>
          </cell>
          <cell r="E95">
            <v>0.99</v>
          </cell>
          <cell r="F95">
            <v>350.46</v>
          </cell>
          <cell r="G95">
            <v>0.92666599999999999</v>
          </cell>
        </row>
        <row r="96">
          <cell r="A96">
            <v>277</v>
          </cell>
          <cell r="B96" t="str">
            <v>Lý Thanh Cần</v>
          </cell>
          <cell r="C96">
            <v>423</v>
          </cell>
          <cell r="D96">
            <v>423</v>
          </cell>
          <cell r="E96">
            <v>0.98</v>
          </cell>
          <cell r="F96">
            <v>414.54</v>
          </cell>
          <cell r="G96">
            <v>0.936666</v>
          </cell>
        </row>
        <row r="97">
          <cell r="A97">
            <v>100</v>
          </cell>
          <cell r="B97" t="str">
            <v>Lý Thị Cúc</v>
          </cell>
          <cell r="C97">
            <v>354</v>
          </cell>
          <cell r="D97">
            <v>389.4</v>
          </cell>
          <cell r="E97">
            <v>1.01</v>
          </cell>
          <cell r="F97">
            <v>393.29399999999998</v>
          </cell>
          <cell r="G97">
            <v>0.98666600000000004</v>
          </cell>
        </row>
        <row r="98">
          <cell r="A98">
            <v>281</v>
          </cell>
          <cell r="B98" t="str">
            <v>Lý Thị Yên</v>
          </cell>
          <cell r="C98">
            <v>354</v>
          </cell>
          <cell r="D98">
            <v>354</v>
          </cell>
          <cell r="E98">
            <v>0.96</v>
          </cell>
          <cell r="F98">
            <v>339.84</v>
          </cell>
          <cell r="G98">
            <v>0.90333300000000005</v>
          </cell>
        </row>
        <row r="99">
          <cell r="A99">
            <v>279</v>
          </cell>
          <cell r="B99" t="str">
            <v>Lý Văn Quyền</v>
          </cell>
          <cell r="C99">
            <v>354</v>
          </cell>
          <cell r="D99">
            <v>354</v>
          </cell>
          <cell r="E99">
            <v>0.97</v>
          </cell>
          <cell r="F99">
            <v>343.38</v>
          </cell>
          <cell r="G99">
            <v>0.93</v>
          </cell>
        </row>
        <row r="100">
          <cell r="A100">
            <v>257</v>
          </cell>
          <cell r="B100" t="str">
            <v>Lý Văn Xoái</v>
          </cell>
          <cell r="C100">
            <v>354</v>
          </cell>
          <cell r="D100">
            <v>354</v>
          </cell>
          <cell r="E100">
            <v>1</v>
          </cell>
          <cell r="F100">
            <v>354</v>
          </cell>
          <cell r="G100">
            <v>0.92</v>
          </cell>
        </row>
        <row r="101">
          <cell r="A101">
            <v>383</v>
          </cell>
          <cell r="B101" t="str">
            <v>Mã Duy Tùng</v>
          </cell>
          <cell r="C101">
            <v>354</v>
          </cell>
          <cell r="D101">
            <v>371.7</v>
          </cell>
          <cell r="E101">
            <v>1</v>
          </cell>
          <cell r="F101">
            <v>371.7</v>
          </cell>
          <cell r="G101">
            <v>0.98666600000000004</v>
          </cell>
        </row>
        <row r="102">
          <cell r="A102">
            <v>122</v>
          </cell>
          <cell r="B102" t="str">
            <v>Mã Hồng Tâm</v>
          </cell>
          <cell r="C102">
            <v>354</v>
          </cell>
          <cell r="D102">
            <v>389.4</v>
          </cell>
          <cell r="E102">
            <v>1</v>
          </cell>
          <cell r="F102">
            <v>389.4</v>
          </cell>
          <cell r="G102">
            <v>0.99333300000000002</v>
          </cell>
        </row>
        <row r="103">
          <cell r="A103">
            <v>273</v>
          </cell>
          <cell r="B103" t="str">
            <v>Ma Thị Hải</v>
          </cell>
          <cell r="C103">
            <v>354</v>
          </cell>
          <cell r="D103">
            <v>389.4</v>
          </cell>
          <cell r="E103">
            <v>0.99</v>
          </cell>
          <cell r="F103">
            <v>385.50599999999997</v>
          </cell>
          <cell r="G103">
            <v>0.99666600000000005</v>
          </cell>
        </row>
        <row r="104">
          <cell r="A104">
            <v>416</v>
          </cell>
          <cell r="B104" t="str">
            <v>Ma Văn Thọ</v>
          </cell>
          <cell r="C104">
            <v>423</v>
          </cell>
          <cell r="D104">
            <v>465.3</v>
          </cell>
          <cell r="E104">
            <v>1</v>
          </cell>
          <cell r="F104">
            <v>465.3</v>
          </cell>
          <cell r="G104">
            <v>0.96666600000000003</v>
          </cell>
        </row>
        <row r="105">
          <cell r="A105">
            <v>391</v>
          </cell>
          <cell r="B105" t="str">
            <v>Mạc Thị Yến</v>
          </cell>
          <cell r="C105">
            <v>354</v>
          </cell>
          <cell r="D105">
            <v>371.7</v>
          </cell>
          <cell r="E105">
            <v>1</v>
          </cell>
          <cell r="F105">
            <v>371.7</v>
          </cell>
          <cell r="G105">
            <v>0.98666600000000004</v>
          </cell>
        </row>
        <row r="106">
          <cell r="A106">
            <v>421</v>
          </cell>
          <cell r="B106" t="str">
            <v>Mai Anh Dũng</v>
          </cell>
          <cell r="C106">
            <v>423</v>
          </cell>
          <cell r="D106">
            <v>465.3</v>
          </cell>
          <cell r="E106">
            <v>1</v>
          </cell>
          <cell r="F106">
            <v>465.3</v>
          </cell>
          <cell r="G106">
            <v>1.1066659999999999</v>
          </cell>
        </row>
        <row r="107">
          <cell r="A107">
            <v>423</v>
          </cell>
          <cell r="B107" t="str">
            <v>Nghiêm Đức Thắng</v>
          </cell>
          <cell r="C107">
            <v>354</v>
          </cell>
          <cell r="D107">
            <v>389.4</v>
          </cell>
          <cell r="E107">
            <v>1.02</v>
          </cell>
          <cell r="F107">
            <v>397.18799999999999</v>
          </cell>
          <cell r="G107">
            <v>1.1066659999999999</v>
          </cell>
        </row>
        <row r="108">
          <cell r="A108">
            <v>295</v>
          </cell>
          <cell r="B108" t="str">
            <v>Ngô Kiên</v>
          </cell>
          <cell r="C108">
            <v>354</v>
          </cell>
          <cell r="D108">
            <v>371.7</v>
          </cell>
          <cell r="E108">
            <v>1</v>
          </cell>
          <cell r="F108">
            <v>371.7</v>
          </cell>
          <cell r="G108">
            <v>0.98</v>
          </cell>
        </row>
        <row r="109">
          <cell r="A109">
            <v>355</v>
          </cell>
          <cell r="B109" t="str">
            <v>Ngô Minh Đức</v>
          </cell>
          <cell r="C109">
            <v>423</v>
          </cell>
          <cell r="D109">
            <v>465.3</v>
          </cell>
          <cell r="E109">
            <v>1</v>
          </cell>
          <cell r="F109">
            <v>465.3</v>
          </cell>
          <cell r="G109">
            <v>1</v>
          </cell>
        </row>
        <row r="110">
          <cell r="A110">
            <v>399</v>
          </cell>
          <cell r="B110" t="str">
            <v>Ngô Thanh Tùng</v>
          </cell>
          <cell r="C110">
            <v>354</v>
          </cell>
          <cell r="D110">
            <v>371.7</v>
          </cell>
          <cell r="E110">
            <v>1</v>
          </cell>
          <cell r="F110">
            <v>371.7</v>
          </cell>
          <cell r="G110">
            <v>0.98666600000000004</v>
          </cell>
        </row>
        <row r="111">
          <cell r="A111">
            <v>409</v>
          </cell>
          <cell r="B111" t="str">
            <v>Ngô Thế Hùng</v>
          </cell>
          <cell r="C111">
            <v>386</v>
          </cell>
          <cell r="D111">
            <v>424.6</v>
          </cell>
          <cell r="E111">
            <v>1</v>
          </cell>
          <cell r="F111">
            <v>424.6</v>
          </cell>
          <cell r="G111">
            <v>1.003333</v>
          </cell>
        </row>
        <row r="112">
          <cell r="A112">
            <v>42</v>
          </cell>
          <cell r="B112" t="str">
            <v>Ngô Thị Thúy</v>
          </cell>
          <cell r="C112">
            <v>455</v>
          </cell>
          <cell r="D112">
            <v>523.25</v>
          </cell>
          <cell r="E112">
            <v>1</v>
          </cell>
          <cell r="F112">
            <v>523.25</v>
          </cell>
          <cell r="G112">
            <v>0.98333300000000001</v>
          </cell>
        </row>
        <row r="113">
          <cell r="A113">
            <v>87</v>
          </cell>
          <cell r="B113" t="str">
            <v>Ngô Trung Kiên</v>
          </cell>
          <cell r="C113">
            <v>354</v>
          </cell>
          <cell r="D113">
            <v>389.4</v>
          </cell>
          <cell r="E113">
            <v>0.98</v>
          </cell>
          <cell r="F113">
            <v>381.61200000000002</v>
          </cell>
          <cell r="G113">
            <v>0.936666</v>
          </cell>
        </row>
        <row r="114">
          <cell r="A114">
            <v>422</v>
          </cell>
          <cell r="B114" t="str">
            <v>Ngô Văn Thái</v>
          </cell>
          <cell r="C114">
            <v>354</v>
          </cell>
          <cell r="D114">
            <v>354</v>
          </cell>
          <cell r="E114">
            <v>1</v>
          </cell>
          <cell r="F114">
            <v>354</v>
          </cell>
          <cell r="G114">
            <v>0.92333299999999996</v>
          </cell>
        </row>
        <row r="115">
          <cell r="A115">
            <v>1</v>
          </cell>
          <cell r="B115" t="str">
            <v>Nguyễn Anh Tuấn</v>
          </cell>
          <cell r="C115">
            <v>1500</v>
          </cell>
          <cell r="D115">
            <v>1725</v>
          </cell>
          <cell r="E115">
            <v>1.05</v>
          </cell>
          <cell r="F115">
            <v>1811.25</v>
          </cell>
          <cell r="G115">
            <v>1</v>
          </cell>
        </row>
        <row r="116">
          <cell r="A116">
            <v>352</v>
          </cell>
          <cell r="B116" t="str">
            <v>Nguyễn Anh Tuấn</v>
          </cell>
          <cell r="C116">
            <v>635</v>
          </cell>
          <cell r="D116">
            <v>730.25</v>
          </cell>
          <cell r="E116">
            <v>1</v>
          </cell>
          <cell r="F116">
            <v>730.25</v>
          </cell>
          <cell r="G116">
            <v>0.96333299999999999</v>
          </cell>
        </row>
        <row r="117">
          <cell r="A117">
            <v>353</v>
          </cell>
          <cell r="B117" t="str">
            <v>Nguyễn Anh Tuấn</v>
          </cell>
          <cell r="C117">
            <v>386</v>
          </cell>
          <cell r="D117">
            <v>424.6</v>
          </cell>
          <cell r="E117">
            <v>1</v>
          </cell>
          <cell r="F117">
            <v>424.6</v>
          </cell>
          <cell r="G117">
            <v>1</v>
          </cell>
        </row>
        <row r="118">
          <cell r="A118">
            <v>335</v>
          </cell>
          <cell r="B118" t="str">
            <v>Nguyễn Chí Công</v>
          </cell>
          <cell r="C118">
            <v>354</v>
          </cell>
          <cell r="D118">
            <v>354</v>
          </cell>
          <cell r="E118">
            <v>1</v>
          </cell>
          <cell r="F118">
            <v>354</v>
          </cell>
          <cell r="G118">
            <v>0.90666599999999997</v>
          </cell>
        </row>
        <row r="119">
          <cell r="A119">
            <v>343</v>
          </cell>
          <cell r="B119" t="str">
            <v>Nguyễn Công Nam</v>
          </cell>
          <cell r="C119">
            <v>354</v>
          </cell>
          <cell r="D119">
            <v>354</v>
          </cell>
          <cell r="E119">
            <v>1</v>
          </cell>
          <cell r="F119">
            <v>354</v>
          </cell>
          <cell r="G119">
            <v>0.91333299999999995</v>
          </cell>
        </row>
        <row r="120">
          <cell r="A120">
            <v>345</v>
          </cell>
          <cell r="B120" t="str">
            <v>Nguyễn Đại Thắng</v>
          </cell>
          <cell r="C120">
            <v>455</v>
          </cell>
          <cell r="D120">
            <v>523.25</v>
          </cell>
          <cell r="E120">
            <v>0.95</v>
          </cell>
          <cell r="F120">
            <v>497.08749999999998</v>
          </cell>
          <cell r="G120">
            <v>0.98</v>
          </cell>
        </row>
        <row r="121">
          <cell r="A121">
            <v>395</v>
          </cell>
          <cell r="B121" t="str">
            <v>Nguyễn Đăng Tú</v>
          </cell>
          <cell r="C121">
            <v>354</v>
          </cell>
          <cell r="D121">
            <v>371.7</v>
          </cell>
          <cell r="E121">
            <v>1</v>
          </cell>
          <cell r="F121">
            <v>371.7</v>
          </cell>
          <cell r="G121">
            <v>0.98</v>
          </cell>
        </row>
        <row r="122">
          <cell r="A122">
            <v>361</v>
          </cell>
          <cell r="B122" t="str">
            <v>Nguyễn Đình Nam</v>
          </cell>
          <cell r="C122">
            <v>386</v>
          </cell>
          <cell r="D122">
            <v>424.6</v>
          </cell>
          <cell r="E122">
            <v>1</v>
          </cell>
          <cell r="F122">
            <v>424.6</v>
          </cell>
          <cell r="G122">
            <v>0.99666600000000005</v>
          </cell>
        </row>
        <row r="123">
          <cell r="A123">
            <v>170</v>
          </cell>
          <cell r="B123" t="str">
            <v>Nguyễn Đình Sơn</v>
          </cell>
          <cell r="C123">
            <v>354</v>
          </cell>
          <cell r="D123">
            <v>389.4</v>
          </cell>
          <cell r="E123">
            <v>0.99</v>
          </cell>
          <cell r="F123">
            <v>385.50599999999997</v>
          </cell>
          <cell r="G123">
            <v>0.95333299999999999</v>
          </cell>
        </row>
        <row r="124">
          <cell r="A124">
            <v>446</v>
          </cell>
          <cell r="B124" t="str">
            <v>Nguyễn Đức Hạnh</v>
          </cell>
          <cell r="C124">
            <v>354</v>
          </cell>
          <cell r="D124">
            <v>371.7</v>
          </cell>
          <cell r="E124">
            <v>0.8</v>
          </cell>
          <cell r="F124">
            <v>297.36</v>
          </cell>
          <cell r="G124">
            <v>0.92</v>
          </cell>
        </row>
        <row r="125">
          <cell r="A125">
            <v>199</v>
          </cell>
          <cell r="B125" t="str">
            <v>Nguyễn Đức Hiền</v>
          </cell>
          <cell r="C125">
            <v>423</v>
          </cell>
          <cell r="D125">
            <v>423</v>
          </cell>
          <cell r="E125">
            <v>1</v>
          </cell>
          <cell r="F125">
            <v>423</v>
          </cell>
          <cell r="G125">
            <v>0.94333299999999998</v>
          </cell>
        </row>
        <row r="126">
          <cell r="A126">
            <v>98</v>
          </cell>
          <cell r="B126" t="str">
            <v>Nguyễn Duy Tiên</v>
          </cell>
          <cell r="C126">
            <v>552</v>
          </cell>
          <cell r="D126">
            <v>607.20000000000005</v>
          </cell>
          <cell r="E126">
            <v>1</v>
          </cell>
          <cell r="F126">
            <v>607.20000000000005</v>
          </cell>
          <cell r="G126">
            <v>0.95</v>
          </cell>
        </row>
        <row r="127">
          <cell r="A127">
            <v>250</v>
          </cell>
          <cell r="B127" t="str">
            <v>Nguyễn Hà Tuyên</v>
          </cell>
          <cell r="C127">
            <v>354</v>
          </cell>
          <cell r="D127">
            <v>354</v>
          </cell>
          <cell r="E127">
            <v>1</v>
          </cell>
          <cell r="F127">
            <v>354</v>
          </cell>
          <cell r="G127">
            <v>0.97666600000000003</v>
          </cell>
        </row>
        <row r="128">
          <cell r="A128">
            <v>308</v>
          </cell>
          <cell r="B128" t="str">
            <v>Nguyễn Hải Cường</v>
          </cell>
          <cell r="C128">
            <v>487</v>
          </cell>
          <cell r="D128">
            <v>487</v>
          </cell>
          <cell r="E128">
            <v>1.05</v>
          </cell>
          <cell r="F128">
            <v>511.35</v>
          </cell>
          <cell r="G128">
            <v>1.0433330000000001</v>
          </cell>
        </row>
        <row r="129">
          <cell r="A129">
            <v>179</v>
          </cell>
          <cell r="B129" t="str">
            <v>Nguyễn Hoàng Lâm</v>
          </cell>
          <cell r="C129">
            <v>354</v>
          </cell>
          <cell r="D129">
            <v>389.4</v>
          </cell>
          <cell r="E129">
            <v>0.99</v>
          </cell>
          <cell r="F129">
            <v>385.50599999999997</v>
          </cell>
          <cell r="G129">
            <v>1.0666659999999999</v>
          </cell>
        </row>
        <row r="130">
          <cell r="A130">
            <v>142</v>
          </cell>
          <cell r="B130" t="str">
            <v>Nguyễn Hùng Hậu</v>
          </cell>
          <cell r="C130">
            <v>354</v>
          </cell>
          <cell r="D130">
            <v>389.4</v>
          </cell>
          <cell r="E130">
            <v>1</v>
          </cell>
          <cell r="F130">
            <v>389.4</v>
          </cell>
          <cell r="G130">
            <v>0.97</v>
          </cell>
        </row>
        <row r="131">
          <cell r="A131">
            <v>364</v>
          </cell>
          <cell r="B131" t="str">
            <v>Nguyễn Huy Quang</v>
          </cell>
          <cell r="C131">
            <v>487</v>
          </cell>
          <cell r="D131">
            <v>535.70000000000005</v>
          </cell>
          <cell r="E131">
            <v>1</v>
          </cell>
          <cell r="F131">
            <v>535.70000000000005</v>
          </cell>
          <cell r="G131">
            <v>1</v>
          </cell>
        </row>
        <row r="132">
          <cell r="A132">
            <v>85</v>
          </cell>
          <cell r="B132" t="str">
            <v>Nguyễn Khắc Tuấn</v>
          </cell>
          <cell r="C132">
            <v>354</v>
          </cell>
          <cell r="D132">
            <v>389.4</v>
          </cell>
          <cell r="E132">
            <v>1.01</v>
          </cell>
          <cell r="F132">
            <v>393.29399999999998</v>
          </cell>
          <cell r="G132">
            <v>0.92666599999999999</v>
          </cell>
        </row>
        <row r="133">
          <cell r="A133">
            <v>249</v>
          </cell>
          <cell r="B133" t="str">
            <v>Nguyễn Minh Phú</v>
          </cell>
          <cell r="C133">
            <v>354</v>
          </cell>
          <cell r="D133">
            <v>354</v>
          </cell>
          <cell r="E133">
            <v>1</v>
          </cell>
          <cell r="F133">
            <v>354</v>
          </cell>
          <cell r="G133">
            <v>0.92</v>
          </cell>
        </row>
        <row r="134">
          <cell r="A134">
            <v>398</v>
          </cell>
          <cell r="B134" t="str">
            <v>Nguyễn Minh Tuấn</v>
          </cell>
          <cell r="C134">
            <v>354</v>
          </cell>
          <cell r="D134">
            <v>371.7</v>
          </cell>
          <cell r="E134">
            <v>1</v>
          </cell>
          <cell r="F134">
            <v>371.7</v>
          </cell>
          <cell r="G134">
            <v>0.97666600000000003</v>
          </cell>
        </row>
        <row r="135">
          <cell r="A135">
            <v>231</v>
          </cell>
          <cell r="B135" t="str">
            <v>Nguyễn Nam</v>
          </cell>
          <cell r="C135">
            <v>423</v>
          </cell>
          <cell r="D135">
            <v>444.15</v>
          </cell>
          <cell r="E135">
            <v>1</v>
          </cell>
          <cell r="F135">
            <v>444.15</v>
          </cell>
          <cell r="G135">
            <v>0.93333299999999997</v>
          </cell>
        </row>
        <row r="136">
          <cell r="A136">
            <v>404</v>
          </cell>
          <cell r="B136" t="str">
            <v>Nguyễn Ngọc Quỳnh</v>
          </cell>
          <cell r="C136">
            <v>487</v>
          </cell>
          <cell r="D136">
            <v>535.70000000000005</v>
          </cell>
          <cell r="E136">
            <v>1</v>
          </cell>
          <cell r="F136">
            <v>535.70000000000005</v>
          </cell>
          <cell r="G136">
            <v>1</v>
          </cell>
        </row>
        <row r="137">
          <cell r="A137">
            <v>198</v>
          </cell>
          <cell r="B137" t="str">
            <v>Nguyễn Ngọc Sơn</v>
          </cell>
          <cell r="C137">
            <v>354</v>
          </cell>
          <cell r="D137">
            <v>354</v>
          </cell>
          <cell r="E137">
            <v>1</v>
          </cell>
          <cell r="F137">
            <v>354</v>
          </cell>
          <cell r="G137">
            <v>0.87666599999999995</v>
          </cell>
        </row>
        <row r="138">
          <cell r="A138">
            <v>82</v>
          </cell>
          <cell r="B138" t="str">
            <v>Nguyễn Ngọc Thao</v>
          </cell>
          <cell r="C138">
            <v>354</v>
          </cell>
          <cell r="D138">
            <v>389.4</v>
          </cell>
          <cell r="E138">
            <v>0.99</v>
          </cell>
          <cell r="F138">
            <v>385.50599999999997</v>
          </cell>
          <cell r="G138">
            <v>0.84666600000000003</v>
          </cell>
        </row>
        <row r="139">
          <cell r="A139">
            <v>268</v>
          </cell>
          <cell r="B139" t="str">
            <v>Nguyễn Quang Khải</v>
          </cell>
          <cell r="C139">
            <v>354</v>
          </cell>
          <cell r="D139">
            <v>354</v>
          </cell>
          <cell r="E139">
            <v>1.013333</v>
          </cell>
          <cell r="F139">
            <v>358.72</v>
          </cell>
          <cell r="G139">
            <v>0.98666600000000004</v>
          </cell>
        </row>
        <row r="140">
          <cell r="A140">
            <v>74</v>
          </cell>
          <cell r="B140" t="str">
            <v>Nguyễn Thành Công</v>
          </cell>
          <cell r="C140">
            <v>354</v>
          </cell>
          <cell r="D140">
            <v>389.4</v>
          </cell>
          <cell r="E140">
            <v>1.02</v>
          </cell>
          <cell r="F140">
            <v>397.18799999999999</v>
          </cell>
          <cell r="G140">
            <v>0.99</v>
          </cell>
        </row>
        <row r="141">
          <cell r="A141">
            <v>418</v>
          </cell>
          <cell r="B141" t="str">
            <v>Nguyễn Thành Đô</v>
          </cell>
          <cell r="C141">
            <v>423</v>
          </cell>
          <cell r="D141">
            <v>486.45</v>
          </cell>
          <cell r="E141">
            <v>1</v>
          </cell>
          <cell r="F141">
            <v>486.45</v>
          </cell>
          <cell r="G141">
            <v>1</v>
          </cell>
        </row>
        <row r="142">
          <cell r="A142">
            <v>891</v>
          </cell>
          <cell r="B142" t="str">
            <v>Nguyễn Thành Lưu</v>
          </cell>
          <cell r="C142">
            <v>1250</v>
          </cell>
          <cell r="D142">
            <v>1437.5</v>
          </cell>
          <cell r="E142">
            <v>1.05</v>
          </cell>
          <cell r="F142">
            <v>1509.375</v>
          </cell>
          <cell r="G142">
            <v>1</v>
          </cell>
        </row>
        <row r="143">
          <cell r="A143">
            <v>275</v>
          </cell>
          <cell r="B143" t="str">
            <v>Nguyễn Thanh Tuân</v>
          </cell>
          <cell r="C143">
            <v>354</v>
          </cell>
          <cell r="D143">
            <v>354</v>
          </cell>
          <cell r="E143">
            <v>1</v>
          </cell>
          <cell r="F143">
            <v>354</v>
          </cell>
          <cell r="G143">
            <v>0.92666599999999999</v>
          </cell>
        </row>
        <row r="144">
          <cell r="A144">
            <v>212</v>
          </cell>
          <cell r="B144" t="str">
            <v>Nguyễn Thị Bích Ngọc</v>
          </cell>
          <cell r="C144">
            <v>354</v>
          </cell>
          <cell r="D144">
            <v>371.7</v>
          </cell>
          <cell r="E144">
            <v>1</v>
          </cell>
          <cell r="F144">
            <v>371.7</v>
          </cell>
          <cell r="G144">
            <v>0.96666600000000003</v>
          </cell>
        </row>
        <row r="145">
          <cell r="A145">
            <v>154</v>
          </cell>
          <cell r="B145" t="str">
            <v>Nguyễn Thị Hòa</v>
          </cell>
          <cell r="C145">
            <v>423</v>
          </cell>
          <cell r="D145">
            <v>465.3</v>
          </cell>
          <cell r="E145">
            <v>1</v>
          </cell>
          <cell r="F145">
            <v>465.3</v>
          </cell>
          <cell r="G145">
            <v>0.96666600000000003</v>
          </cell>
        </row>
        <row r="146">
          <cell r="A146">
            <v>583</v>
          </cell>
          <cell r="B146" t="str">
            <v>Nguyễn Thị Hoàng Linh</v>
          </cell>
          <cell r="C146">
            <v>455</v>
          </cell>
          <cell r="D146">
            <v>523.25</v>
          </cell>
          <cell r="E146">
            <v>0.95</v>
          </cell>
          <cell r="F146">
            <v>497.08749999999998</v>
          </cell>
          <cell r="G146">
            <v>1.0333330000000001</v>
          </cell>
        </row>
        <row r="147">
          <cell r="A147">
            <v>50</v>
          </cell>
          <cell r="B147" t="str">
            <v>Nguyễn Thị Hồng Hạnh</v>
          </cell>
          <cell r="C147">
            <v>552</v>
          </cell>
          <cell r="D147">
            <v>634.79999999999995</v>
          </cell>
          <cell r="E147">
            <v>1</v>
          </cell>
          <cell r="F147">
            <v>634.79999999999995</v>
          </cell>
          <cell r="G147">
            <v>1.0333330000000001</v>
          </cell>
        </row>
        <row r="148">
          <cell r="A148">
            <v>202</v>
          </cell>
          <cell r="B148" t="str">
            <v>Nguyễn Thị Mỹ Trang</v>
          </cell>
          <cell r="C148">
            <v>354</v>
          </cell>
          <cell r="D148">
            <v>354</v>
          </cell>
          <cell r="E148">
            <v>1</v>
          </cell>
          <cell r="F148">
            <v>354</v>
          </cell>
          <cell r="G148">
            <v>0.98666600000000004</v>
          </cell>
        </row>
        <row r="149">
          <cell r="A149">
            <v>81</v>
          </cell>
          <cell r="B149" t="str">
            <v>Nguyễn Thị Nhung</v>
          </cell>
          <cell r="C149">
            <v>354</v>
          </cell>
          <cell r="D149">
            <v>389.4</v>
          </cell>
          <cell r="E149">
            <v>1</v>
          </cell>
          <cell r="F149">
            <v>389.4</v>
          </cell>
          <cell r="G149">
            <v>0.98666600000000004</v>
          </cell>
        </row>
        <row r="150">
          <cell r="A150">
            <v>297</v>
          </cell>
          <cell r="B150" t="str">
            <v>Nguyễn Thị Phương Thanh</v>
          </cell>
          <cell r="C150">
            <v>354</v>
          </cell>
          <cell r="D150">
            <v>371.7</v>
          </cell>
          <cell r="E150">
            <v>0.95</v>
          </cell>
          <cell r="F150">
            <v>353.11500000000001</v>
          </cell>
          <cell r="G150">
            <v>0.99</v>
          </cell>
        </row>
        <row r="151">
          <cell r="A151">
            <v>54</v>
          </cell>
          <cell r="B151" t="str">
            <v>Nguyễn Thị Thanh</v>
          </cell>
          <cell r="C151">
            <v>487</v>
          </cell>
          <cell r="D151">
            <v>560.04999999999995</v>
          </cell>
          <cell r="E151">
            <v>1</v>
          </cell>
          <cell r="F151">
            <v>560.04999999999995</v>
          </cell>
          <cell r="G151">
            <v>1</v>
          </cell>
        </row>
        <row r="152">
          <cell r="A152">
            <v>367</v>
          </cell>
          <cell r="B152" t="str">
            <v>Nguyễn Thị Thanh Tú</v>
          </cell>
          <cell r="C152">
            <v>423</v>
          </cell>
          <cell r="D152">
            <v>465.3</v>
          </cell>
          <cell r="E152">
            <v>1</v>
          </cell>
          <cell r="F152">
            <v>465.3</v>
          </cell>
          <cell r="G152">
            <v>1</v>
          </cell>
        </row>
        <row r="153">
          <cell r="A153">
            <v>15</v>
          </cell>
          <cell r="B153" t="str">
            <v>Nguyễn Thị Thuý Hằng</v>
          </cell>
          <cell r="C153">
            <v>1182</v>
          </cell>
          <cell r="D153">
            <v>1359.3</v>
          </cell>
          <cell r="E153">
            <v>1.05</v>
          </cell>
          <cell r="F153">
            <v>1427.2650000000001</v>
          </cell>
          <cell r="G153">
            <v>0.99666600000000005</v>
          </cell>
        </row>
        <row r="154">
          <cell r="A154">
            <v>182</v>
          </cell>
          <cell r="B154" t="str">
            <v>Nguyễn Thị Trúc Quỳnh</v>
          </cell>
          <cell r="C154">
            <v>354</v>
          </cell>
          <cell r="D154">
            <v>389.4</v>
          </cell>
          <cell r="E154">
            <v>0.99</v>
          </cell>
          <cell r="F154">
            <v>385.50599999999997</v>
          </cell>
          <cell r="G154">
            <v>0.96666600000000003</v>
          </cell>
        </row>
        <row r="155">
          <cell r="A155">
            <v>358</v>
          </cell>
          <cell r="B155" t="str">
            <v>Nguyễn Thu Hường</v>
          </cell>
          <cell r="C155">
            <v>386</v>
          </cell>
          <cell r="D155">
            <v>424.6</v>
          </cell>
          <cell r="E155">
            <v>1</v>
          </cell>
          <cell r="F155">
            <v>424.6</v>
          </cell>
          <cell r="G155">
            <v>1.02</v>
          </cell>
        </row>
        <row r="156">
          <cell r="A156">
            <v>232</v>
          </cell>
          <cell r="B156" t="str">
            <v>Nguyễn Tiến Hùng</v>
          </cell>
          <cell r="C156">
            <v>354</v>
          </cell>
          <cell r="D156">
            <v>371.7</v>
          </cell>
          <cell r="E156">
            <v>1</v>
          </cell>
          <cell r="F156">
            <v>371.7</v>
          </cell>
          <cell r="G156">
            <v>0.936666</v>
          </cell>
        </row>
        <row r="157">
          <cell r="A157">
            <v>237</v>
          </cell>
          <cell r="B157" t="str">
            <v>Nguyễn Tiến Thanh</v>
          </cell>
          <cell r="C157">
            <v>455</v>
          </cell>
          <cell r="D157">
            <v>500.5</v>
          </cell>
          <cell r="E157">
            <v>1</v>
          </cell>
          <cell r="F157">
            <v>500.5</v>
          </cell>
          <cell r="G157">
            <v>1</v>
          </cell>
        </row>
        <row r="158">
          <cell r="A158">
            <v>221</v>
          </cell>
          <cell r="B158" t="str">
            <v>Nguyễn Trí Cường</v>
          </cell>
          <cell r="C158">
            <v>354</v>
          </cell>
          <cell r="D158">
            <v>371.7</v>
          </cell>
          <cell r="E158">
            <v>1</v>
          </cell>
          <cell r="F158">
            <v>371.7</v>
          </cell>
          <cell r="G158">
            <v>0.57999999999999996</v>
          </cell>
        </row>
        <row r="159">
          <cell r="A159">
            <v>298</v>
          </cell>
          <cell r="B159" t="str">
            <v>Nguyễn Trung Hiếu</v>
          </cell>
          <cell r="C159">
            <v>354</v>
          </cell>
          <cell r="D159">
            <v>371.7</v>
          </cell>
          <cell r="E159">
            <v>1.01</v>
          </cell>
          <cell r="F159">
            <v>375.41699999999997</v>
          </cell>
          <cell r="G159">
            <v>1.0366660000000001</v>
          </cell>
        </row>
        <row r="160">
          <cell r="A160">
            <v>435</v>
          </cell>
          <cell r="B160" t="str">
            <v>Nguyễn Trung Hiếu</v>
          </cell>
          <cell r="C160">
            <v>386</v>
          </cell>
          <cell r="D160">
            <v>443.9</v>
          </cell>
          <cell r="E160">
            <v>1</v>
          </cell>
          <cell r="F160">
            <v>443.9</v>
          </cell>
          <cell r="G160">
            <v>1</v>
          </cell>
        </row>
        <row r="161">
          <cell r="A161">
            <v>441</v>
          </cell>
          <cell r="B161" t="str">
            <v>Nguyễn Trung Kiên</v>
          </cell>
          <cell r="C161">
            <v>354</v>
          </cell>
          <cell r="D161">
            <v>354</v>
          </cell>
          <cell r="E161">
            <v>1</v>
          </cell>
          <cell r="F161">
            <v>354</v>
          </cell>
          <cell r="G161">
            <v>0.92666599999999999</v>
          </cell>
        </row>
        <row r="162">
          <cell r="A162">
            <v>141</v>
          </cell>
          <cell r="B162" t="str">
            <v>Nguyễn Trường Giang</v>
          </cell>
          <cell r="C162">
            <v>354</v>
          </cell>
          <cell r="D162">
            <v>389.4</v>
          </cell>
          <cell r="E162">
            <v>1.02</v>
          </cell>
          <cell r="F162">
            <v>397.18799999999999</v>
          </cell>
          <cell r="G162">
            <v>0.99</v>
          </cell>
        </row>
        <row r="163">
          <cell r="A163">
            <v>90</v>
          </cell>
          <cell r="B163" t="str">
            <v>Nguyễn Trường Giang</v>
          </cell>
          <cell r="C163">
            <v>354</v>
          </cell>
          <cell r="D163">
            <v>389.4</v>
          </cell>
          <cell r="E163">
            <v>1</v>
          </cell>
          <cell r="F163">
            <v>389.4</v>
          </cell>
          <cell r="G163">
            <v>0.97666600000000003</v>
          </cell>
        </row>
        <row r="164">
          <cell r="A164">
            <v>309</v>
          </cell>
          <cell r="B164" t="str">
            <v>Nguyễn Tuấn Anh</v>
          </cell>
          <cell r="C164">
            <v>423</v>
          </cell>
          <cell r="D164">
            <v>423</v>
          </cell>
          <cell r="E164">
            <v>0.95</v>
          </cell>
          <cell r="F164">
            <v>401.85</v>
          </cell>
          <cell r="G164">
            <v>0.98666600000000004</v>
          </cell>
        </row>
        <row r="165">
          <cell r="A165">
            <v>206</v>
          </cell>
          <cell r="B165" t="str">
            <v>Nguyễn Tuấn Đạt</v>
          </cell>
          <cell r="C165">
            <v>354</v>
          </cell>
          <cell r="D165">
            <v>354</v>
          </cell>
          <cell r="E165">
            <v>1.013333</v>
          </cell>
          <cell r="F165">
            <v>358.72</v>
          </cell>
          <cell r="G165">
            <v>0.97</v>
          </cell>
        </row>
        <row r="166">
          <cell r="A166">
            <v>127</v>
          </cell>
          <cell r="B166" t="str">
            <v>Nguyễn Văn Chinh</v>
          </cell>
          <cell r="C166">
            <v>354</v>
          </cell>
          <cell r="D166">
            <v>389.4</v>
          </cell>
          <cell r="E166">
            <v>0.98</v>
          </cell>
          <cell r="F166">
            <v>381.61200000000002</v>
          </cell>
          <cell r="G166">
            <v>0.973333</v>
          </cell>
        </row>
        <row r="167">
          <cell r="A167">
            <v>336</v>
          </cell>
          <cell r="B167" t="str">
            <v>Nguyễn Văn Duy</v>
          </cell>
          <cell r="C167">
            <v>487</v>
          </cell>
          <cell r="D167">
            <v>487</v>
          </cell>
          <cell r="E167">
            <v>1</v>
          </cell>
          <cell r="F167">
            <v>487</v>
          </cell>
          <cell r="G167">
            <v>0.91666599999999998</v>
          </cell>
        </row>
        <row r="168">
          <cell r="A168">
            <v>356</v>
          </cell>
          <cell r="B168" t="str">
            <v>Nguyễn Văn Học</v>
          </cell>
          <cell r="C168">
            <v>386</v>
          </cell>
          <cell r="D168">
            <v>424.6</v>
          </cell>
          <cell r="E168">
            <v>1</v>
          </cell>
          <cell r="F168">
            <v>424.6</v>
          </cell>
          <cell r="G168">
            <v>0.96333299999999999</v>
          </cell>
        </row>
        <row r="169">
          <cell r="A169">
            <v>362</v>
          </cell>
          <cell r="B169" t="str">
            <v>Nguyễn Văn Ngân</v>
          </cell>
          <cell r="C169">
            <v>386</v>
          </cell>
          <cell r="D169">
            <v>424.6</v>
          </cell>
          <cell r="E169">
            <v>1</v>
          </cell>
          <cell r="F169">
            <v>424.6</v>
          </cell>
          <cell r="G169">
            <v>1</v>
          </cell>
        </row>
        <row r="170">
          <cell r="A170">
            <v>189</v>
          </cell>
          <cell r="B170" t="str">
            <v>Nguyễn Văn Tam</v>
          </cell>
          <cell r="C170">
            <v>520</v>
          </cell>
          <cell r="D170">
            <v>598</v>
          </cell>
          <cell r="E170">
            <v>0.95</v>
          </cell>
          <cell r="F170">
            <v>568.1</v>
          </cell>
          <cell r="G170">
            <v>0.99666600000000005</v>
          </cell>
        </row>
        <row r="171">
          <cell r="A171">
            <v>184</v>
          </cell>
          <cell r="B171" t="str">
            <v>Nguyễn Văn Thiệu</v>
          </cell>
          <cell r="C171">
            <v>354</v>
          </cell>
          <cell r="D171">
            <v>371.7</v>
          </cell>
          <cell r="E171">
            <v>1</v>
          </cell>
          <cell r="F171">
            <v>371.7</v>
          </cell>
          <cell r="G171">
            <v>0.96</v>
          </cell>
        </row>
        <row r="172">
          <cell r="A172">
            <v>203</v>
          </cell>
          <cell r="B172" t="str">
            <v>Nguyễn Văn Vệ</v>
          </cell>
          <cell r="C172">
            <v>354</v>
          </cell>
          <cell r="D172">
            <v>354</v>
          </cell>
          <cell r="E172">
            <v>1</v>
          </cell>
          <cell r="F172">
            <v>354</v>
          </cell>
          <cell r="G172">
            <v>0.96</v>
          </cell>
        </row>
        <row r="173">
          <cell r="A173">
            <v>344</v>
          </cell>
          <cell r="B173" t="str">
            <v>Nguyễn Văn Vĩnh</v>
          </cell>
          <cell r="C173">
            <v>354</v>
          </cell>
          <cell r="D173">
            <v>354</v>
          </cell>
          <cell r="E173">
            <v>1</v>
          </cell>
          <cell r="F173">
            <v>354</v>
          </cell>
          <cell r="G173">
            <v>0.936666</v>
          </cell>
        </row>
        <row r="174">
          <cell r="A174">
            <v>4</v>
          </cell>
          <cell r="B174" t="str">
            <v>Nguyễn Việt Bắc</v>
          </cell>
          <cell r="C174">
            <v>1250</v>
          </cell>
          <cell r="D174">
            <v>1437.5</v>
          </cell>
          <cell r="E174">
            <v>1.05</v>
          </cell>
          <cell r="F174">
            <v>1509.375</v>
          </cell>
          <cell r="G174">
            <v>1</v>
          </cell>
        </row>
        <row r="175">
          <cell r="A175">
            <v>715</v>
          </cell>
          <cell r="B175" t="str">
            <v>Nguyễn Việt Bắc</v>
          </cell>
          <cell r="C175">
            <v>354</v>
          </cell>
          <cell r="D175">
            <v>354</v>
          </cell>
          <cell r="E175">
            <v>1</v>
          </cell>
          <cell r="F175">
            <v>354</v>
          </cell>
          <cell r="G175">
            <v>1.0933330000000001</v>
          </cell>
        </row>
        <row r="176">
          <cell r="A176">
            <v>60</v>
          </cell>
          <cell r="B176" t="str">
            <v>Nguyễn Viết Hải</v>
          </cell>
          <cell r="C176">
            <v>487</v>
          </cell>
          <cell r="D176">
            <v>560.04999999999995</v>
          </cell>
          <cell r="E176">
            <v>1</v>
          </cell>
          <cell r="F176">
            <v>560.04999999999995</v>
          </cell>
          <cell r="G176">
            <v>1.02</v>
          </cell>
        </row>
        <row r="177">
          <cell r="A177">
            <v>132</v>
          </cell>
          <cell r="B177" t="str">
            <v>Nguyễn Xuân Hồng</v>
          </cell>
          <cell r="C177">
            <v>354</v>
          </cell>
          <cell r="D177">
            <v>389.4</v>
          </cell>
          <cell r="E177">
            <v>1.02</v>
          </cell>
          <cell r="F177">
            <v>397.18799999999999</v>
          </cell>
          <cell r="G177">
            <v>0.99666600000000005</v>
          </cell>
        </row>
        <row r="178">
          <cell r="A178">
            <v>207</v>
          </cell>
          <cell r="B178" t="str">
            <v>Nông Đức Quang</v>
          </cell>
          <cell r="C178">
            <v>487</v>
          </cell>
          <cell r="D178">
            <v>487</v>
          </cell>
          <cell r="E178">
            <v>0.95</v>
          </cell>
          <cell r="F178">
            <v>462.65</v>
          </cell>
          <cell r="G178">
            <v>0.973333</v>
          </cell>
        </row>
        <row r="179">
          <cell r="A179">
            <v>716</v>
          </cell>
          <cell r="B179" t="str">
            <v>Nông Lệ Thương</v>
          </cell>
          <cell r="C179">
            <v>354</v>
          </cell>
          <cell r="D179">
            <v>354</v>
          </cell>
          <cell r="E179">
            <v>1</v>
          </cell>
          <cell r="F179">
            <v>354</v>
          </cell>
          <cell r="G179">
            <v>0.93333299999999997</v>
          </cell>
        </row>
        <row r="180">
          <cell r="A180">
            <v>105</v>
          </cell>
          <cell r="B180" t="str">
            <v>Phạm Đức Thanh</v>
          </cell>
          <cell r="C180">
            <v>354</v>
          </cell>
          <cell r="D180">
            <v>389.4</v>
          </cell>
          <cell r="E180">
            <v>1</v>
          </cell>
          <cell r="F180">
            <v>389.4</v>
          </cell>
          <cell r="G180">
            <v>0.86666600000000005</v>
          </cell>
        </row>
        <row r="181">
          <cell r="A181">
            <v>138</v>
          </cell>
          <cell r="B181" t="str">
            <v>Phạm Duy Việt</v>
          </cell>
          <cell r="C181">
            <v>354</v>
          </cell>
          <cell r="D181">
            <v>389.4</v>
          </cell>
          <cell r="E181">
            <v>1</v>
          </cell>
          <cell r="F181">
            <v>389.4</v>
          </cell>
          <cell r="G181">
            <v>1.023333</v>
          </cell>
        </row>
        <row r="182">
          <cell r="A182">
            <v>334</v>
          </cell>
          <cell r="B182" t="str">
            <v>Phạm Hoàng Hạnh</v>
          </cell>
          <cell r="C182">
            <v>354</v>
          </cell>
          <cell r="D182">
            <v>354</v>
          </cell>
          <cell r="E182">
            <v>1</v>
          </cell>
          <cell r="F182">
            <v>354</v>
          </cell>
          <cell r="G182">
            <v>0.92333299999999996</v>
          </cell>
        </row>
        <row r="183">
          <cell r="A183">
            <v>443</v>
          </cell>
          <cell r="B183" t="str">
            <v>Phạm Huyền Trang</v>
          </cell>
          <cell r="C183">
            <v>520</v>
          </cell>
          <cell r="D183">
            <v>598</v>
          </cell>
          <cell r="E183">
            <v>0.95</v>
          </cell>
          <cell r="F183">
            <v>568.1</v>
          </cell>
          <cell r="G183">
            <v>0.99333300000000002</v>
          </cell>
        </row>
        <row r="184">
          <cell r="A184">
            <v>120</v>
          </cell>
          <cell r="B184" t="str">
            <v>Phạm Khải Lăng</v>
          </cell>
          <cell r="C184">
            <v>354</v>
          </cell>
          <cell r="D184">
            <v>389.4</v>
          </cell>
          <cell r="E184">
            <v>0.99</v>
          </cell>
          <cell r="F184">
            <v>385.50599999999997</v>
          </cell>
          <cell r="G184">
            <v>0.98333300000000001</v>
          </cell>
        </row>
        <row r="185">
          <cell r="A185">
            <v>11</v>
          </cell>
          <cell r="B185" t="str">
            <v>Phạm Quang Thắng</v>
          </cell>
          <cell r="C185">
            <v>635</v>
          </cell>
          <cell r="D185">
            <v>730.25</v>
          </cell>
          <cell r="E185">
            <v>1</v>
          </cell>
          <cell r="F185">
            <v>730.25</v>
          </cell>
          <cell r="G185">
            <v>1</v>
          </cell>
        </row>
        <row r="186">
          <cell r="A186">
            <v>71</v>
          </cell>
          <cell r="B186" t="str">
            <v>Phạm Thanh Quang</v>
          </cell>
          <cell r="C186">
            <v>552</v>
          </cell>
          <cell r="D186">
            <v>607.20000000000005</v>
          </cell>
          <cell r="E186">
            <v>1</v>
          </cell>
          <cell r="F186">
            <v>607.20000000000005</v>
          </cell>
          <cell r="G186">
            <v>0.92333299999999996</v>
          </cell>
        </row>
        <row r="187">
          <cell r="A187">
            <v>28</v>
          </cell>
          <cell r="B187" t="str">
            <v>Phạm Thị Minh Châu</v>
          </cell>
          <cell r="C187">
            <v>386</v>
          </cell>
          <cell r="D187">
            <v>443.9</v>
          </cell>
          <cell r="E187">
            <v>1</v>
          </cell>
          <cell r="F187">
            <v>443.9</v>
          </cell>
          <cell r="G187">
            <v>1</v>
          </cell>
        </row>
        <row r="188">
          <cell r="A188">
            <v>400</v>
          </cell>
          <cell r="B188" t="str">
            <v>Phạm Thị Thu</v>
          </cell>
          <cell r="C188">
            <v>487</v>
          </cell>
          <cell r="D188">
            <v>560.04999999999995</v>
          </cell>
          <cell r="E188">
            <v>1</v>
          </cell>
          <cell r="F188">
            <v>560.04999999999995</v>
          </cell>
          <cell r="G188">
            <v>0.99</v>
          </cell>
        </row>
        <row r="189">
          <cell r="A189">
            <v>61</v>
          </cell>
          <cell r="B189" t="str">
            <v>Phạm Thuý Hằng</v>
          </cell>
          <cell r="C189">
            <v>487</v>
          </cell>
          <cell r="D189">
            <v>560.04999999999995</v>
          </cell>
          <cell r="E189">
            <v>1</v>
          </cell>
          <cell r="F189">
            <v>560.04999999999995</v>
          </cell>
          <cell r="G189">
            <v>1.0466660000000001</v>
          </cell>
        </row>
        <row r="190">
          <cell r="A190">
            <v>68</v>
          </cell>
          <cell r="B190" t="str">
            <v>Phạm Trọng Nam</v>
          </cell>
          <cell r="C190">
            <v>487</v>
          </cell>
          <cell r="D190">
            <v>560.04999999999995</v>
          </cell>
          <cell r="E190">
            <v>1</v>
          </cell>
          <cell r="F190">
            <v>560.04999999999995</v>
          </cell>
          <cell r="G190">
            <v>1.03</v>
          </cell>
        </row>
        <row r="191">
          <cell r="A191">
            <v>178</v>
          </cell>
          <cell r="B191" t="str">
            <v>Phạm Trung Kiên</v>
          </cell>
          <cell r="C191">
            <v>354</v>
          </cell>
          <cell r="D191">
            <v>354</v>
          </cell>
          <cell r="E191">
            <v>0.99</v>
          </cell>
          <cell r="F191">
            <v>350.46</v>
          </cell>
          <cell r="G191">
            <v>0.90666599999999997</v>
          </cell>
        </row>
        <row r="192">
          <cell r="A192">
            <v>78</v>
          </cell>
          <cell r="B192" t="str">
            <v>Phạm Văn Hồng</v>
          </cell>
          <cell r="C192">
            <v>354</v>
          </cell>
          <cell r="D192">
            <v>389.4</v>
          </cell>
          <cell r="E192">
            <v>1.01</v>
          </cell>
          <cell r="F192">
            <v>393.29399999999998</v>
          </cell>
          <cell r="G192">
            <v>0.97666600000000003</v>
          </cell>
        </row>
        <row r="193">
          <cell r="A193">
            <v>340</v>
          </cell>
          <cell r="B193" t="str">
            <v>Phan Thành Tuân</v>
          </cell>
          <cell r="C193">
            <v>354</v>
          </cell>
          <cell r="D193">
            <v>354</v>
          </cell>
          <cell r="E193">
            <v>1</v>
          </cell>
          <cell r="F193">
            <v>354</v>
          </cell>
          <cell r="G193">
            <v>0.94666600000000001</v>
          </cell>
        </row>
        <row r="194">
          <cell r="A194">
            <v>186</v>
          </cell>
          <cell r="B194" t="str">
            <v>Phan Thị Ánh Tuyết</v>
          </cell>
          <cell r="C194">
            <v>354</v>
          </cell>
          <cell r="D194">
            <v>389.4</v>
          </cell>
          <cell r="E194">
            <v>1</v>
          </cell>
          <cell r="F194">
            <v>389.4</v>
          </cell>
          <cell r="G194">
            <v>0.98666600000000004</v>
          </cell>
        </row>
        <row r="195">
          <cell r="A195">
            <v>121</v>
          </cell>
          <cell r="B195" t="str">
            <v>Phan Tiến Quyết</v>
          </cell>
          <cell r="C195">
            <v>354</v>
          </cell>
          <cell r="D195">
            <v>389.4</v>
          </cell>
          <cell r="E195">
            <v>1.01</v>
          </cell>
          <cell r="F195">
            <v>393.29399999999998</v>
          </cell>
          <cell r="G195">
            <v>0.94666600000000001</v>
          </cell>
        </row>
        <row r="196">
          <cell r="A196">
            <v>30</v>
          </cell>
          <cell r="B196" t="str">
            <v>Phan Xuân Hải</v>
          </cell>
          <cell r="C196">
            <v>386</v>
          </cell>
          <cell r="D196">
            <v>443.9</v>
          </cell>
          <cell r="E196">
            <v>1.1000000000000001</v>
          </cell>
          <cell r="F196">
            <v>488.29</v>
          </cell>
          <cell r="G196">
            <v>1</v>
          </cell>
        </row>
        <row r="197">
          <cell r="A197">
            <v>151</v>
          </cell>
          <cell r="B197" t="str">
            <v>Phùng Anh Tuấn</v>
          </cell>
          <cell r="C197">
            <v>354</v>
          </cell>
          <cell r="D197">
            <v>389.4</v>
          </cell>
          <cell r="E197">
            <v>1.02</v>
          </cell>
          <cell r="F197">
            <v>397.18799999999999</v>
          </cell>
          <cell r="G197">
            <v>1.0066660000000001</v>
          </cell>
        </row>
        <row r="198">
          <cell r="A198">
            <v>387</v>
          </cell>
          <cell r="B198" t="str">
            <v>Phùng Bá Huy</v>
          </cell>
          <cell r="C198">
            <v>354</v>
          </cell>
          <cell r="D198">
            <v>371.7</v>
          </cell>
          <cell r="E198">
            <v>0.95</v>
          </cell>
          <cell r="F198">
            <v>353.11500000000001</v>
          </cell>
          <cell r="G198">
            <v>0.96333299999999999</v>
          </cell>
        </row>
        <row r="199">
          <cell r="A199">
            <v>431</v>
          </cell>
          <cell r="B199" t="str">
            <v>Tạ Đức Hiệp</v>
          </cell>
          <cell r="C199">
            <v>354</v>
          </cell>
          <cell r="D199">
            <v>371.7</v>
          </cell>
          <cell r="E199">
            <v>1</v>
          </cell>
          <cell r="F199">
            <v>371.7</v>
          </cell>
          <cell r="G199">
            <v>0.96</v>
          </cell>
        </row>
        <row r="200">
          <cell r="A200">
            <v>253</v>
          </cell>
          <cell r="B200" t="str">
            <v>Tạ Quang Dũng</v>
          </cell>
          <cell r="C200">
            <v>354</v>
          </cell>
          <cell r="D200">
            <v>354</v>
          </cell>
          <cell r="E200">
            <v>1</v>
          </cell>
          <cell r="F200">
            <v>354</v>
          </cell>
          <cell r="G200">
            <v>0.95333299999999999</v>
          </cell>
        </row>
        <row r="201">
          <cell r="A201">
            <v>350</v>
          </cell>
          <cell r="B201" t="str">
            <v>Tạ Tuấn Anh</v>
          </cell>
          <cell r="C201">
            <v>354</v>
          </cell>
          <cell r="D201">
            <v>354</v>
          </cell>
          <cell r="E201">
            <v>0.95</v>
          </cell>
          <cell r="F201">
            <v>336.3</v>
          </cell>
          <cell r="G201">
            <v>0.843333</v>
          </cell>
        </row>
        <row r="202">
          <cell r="A202">
            <v>166</v>
          </cell>
          <cell r="B202" t="str">
            <v>Thân Văn Hùng</v>
          </cell>
          <cell r="C202">
            <v>354</v>
          </cell>
          <cell r="D202">
            <v>389.4</v>
          </cell>
          <cell r="E202">
            <v>1.03</v>
          </cell>
          <cell r="F202">
            <v>401.08199999999999</v>
          </cell>
          <cell r="G202">
            <v>0.97</v>
          </cell>
        </row>
        <row r="203">
          <cell r="A203">
            <v>307</v>
          </cell>
          <cell r="B203" t="str">
            <v>Trần Anh Tuấn</v>
          </cell>
          <cell r="C203">
            <v>455</v>
          </cell>
          <cell r="D203">
            <v>500.5</v>
          </cell>
          <cell r="E203">
            <v>1</v>
          </cell>
          <cell r="F203">
            <v>500.5</v>
          </cell>
          <cell r="G203">
            <v>0.99666600000000005</v>
          </cell>
        </row>
        <row r="204">
          <cell r="A204">
            <v>315</v>
          </cell>
          <cell r="B204" t="str">
            <v>Trần Đức Quân</v>
          </cell>
          <cell r="C204">
            <v>354</v>
          </cell>
          <cell r="D204">
            <v>354</v>
          </cell>
          <cell r="E204">
            <v>1</v>
          </cell>
          <cell r="F204">
            <v>354</v>
          </cell>
          <cell r="G204">
            <v>1.023333</v>
          </cell>
        </row>
        <row r="205">
          <cell r="A205">
            <v>251</v>
          </cell>
          <cell r="B205" t="str">
            <v>Trần Hải Đăng</v>
          </cell>
          <cell r="C205">
            <v>354</v>
          </cell>
          <cell r="D205">
            <v>371.7</v>
          </cell>
          <cell r="E205">
            <v>1.02</v>
          </cell>
          <cell r="F205">
            <v>379.13400000000001</v>
          </cell>
          <cell r="G205">
            <v>1.04</v>
          </cell>
        </row>
        <row r="206">
          <cell r="A206">
            <v>16</v>
          </cell>
          <cell r="B206" t="str">
            <v>Trần Kiên Cường</v>
          </cell>
          <cell r="C206">
            <v>635</v>
          </cell>
          <cell r="D206">
            <v>730.25</v>
          </cell>
          <cell r="E206">
            <v>1</v>
          </cell>
          <cell r="F206">
            <v>730.25</v>
          </cell>
          <cell r="G206">
            <v>0.973333</v>
          </cell>
        </row>
        <row r="207">
          <cell r="A207">
            <v>414</v>
          </cell>
          <cell r="B207" t="str">
            <v>Trần Quang Huy</v>
          </cell>
          <cell r="C207">
            <v>552</v>
          </cell>
          <cell r="D207">
            <v>607.20000000000005</v>
          </cell>
          <cell r="E207">
            <v>1</v>
          </cell>
          <cell r="F207">
            <v>607.20000000000005</v>
          </cell>
          <cell r="G207">
            <v>0.96</v>
          </cell>
        </row>
        <row r="208">
          <cell r="A208">
            <v>152</v>
          </cell>
          <cell r="B208" t="str">
            <v>Trần Quốc Toản</v>
          </cell>
          <cell r="C208">
            <v>552</v>
          </cell>
          <cell r="D208">
            <v>607.20000000000005</v>
          </cell>
          <cell r="E208">
            <v>0.95</v>
          </cell>
          <cell r="F208">
            <v>576.84</v>
          </cell>
          <cell r="G208">
            <v>0.96333299999999999</v>
          </cell>
        </row>
        <row r="209">
          <cell r="A209">
            <v>137</v>
          </cell>
          <cell r="B209" t="str">
            <v>Trần Thanh Tùng</v>
          </cell>
          <cell r="C209">
            <v>354</v>
          </cell>
          <cell r="D209">
            <v>389.4</v>
          </cell>
          <cell r="E209">
            <v>1</v>
          </cell>
          <cell r="F209">
            <v>389.4</v>
          </cell>
          <cell r="G209">
            <v>0.96333299999999999</v>
          </cell>
        </row>
        <row r="210">
          <cell r="A210">
            <v>88</v>
          </cell>
          <cell r="B210" t="str">
            <v>Trần Thị Nguyên</v>
          </cell>
          <cell r="C210">
            <v>354</v>
          </cell>
          <cell r="D210">
            <v>389.4</v>
          </cell>
          <cell r="E210">
            <v>1</v>
          </cell>
          <cell r="F210">
            <v>389.4</v>
          </cell>
          <cell r="G210">
            <v>0.99333300000000002</v>
          </cell>
        </row>
        <row r="211">
          <cell r="A211">
            <v>363</v>
          </cell>
          <cell r="B211" t="str">
            <v>Trần Trung Nghĩa</v>
          </cell>
          <cell r="C211">
            <v>423</v>
          </cell>
          <cell r="D211">
            <v>465.3</v>
          </cell>
          <cell r="E211">
            <v>1</v>
          </cell>
          <cell r="F211">
            <v>465.3</v>
          </cell>
          <cell r="G211">
            <v>1.013333</v>
          </cell>
        </row>
        <row r="212">
          <cell r="A212">
            <v>220</v>
          </cell>
          <cell r="B212" t="str">
            <v>Trần Tuấn Anh</v>
          </cell>
          <cell r="C212">
            <v>354</v>
          </cell>
          <cell r="D212">
            <v>371.7</v>
          </cell>
          <cell r="E212">
            <v>1</v>
          </cell>
          <cell r="F212">
            <v>371.7</v>
          </cell>
          <cell r="G212">
            <v>0.94666600000000001</v>
          </cell>
        </row>
        <row r="213">
          <cell r="A213">
            <v>222</v>
          </cell>
          <cell r="B213" t="str">
            <v>Trần Văn Hoà</v>
          </cell>
          <cell r="C213">
            <v>354</v>
          </cell>
          <cell r="D213">
            <v>371.7</v>
          </cell>
          <cell r="E213">
            <v>0.9</v>
          </cell>
          <cell r="F213">
            <v>334.53</v>
          </cell>
          <cell r="G213">
            <v>0.98</v>
          </cell>
        </row>
        <row r="214">
          <cell r="A214">
            <v>225</v>
          </cell>
          <cell r="B214" t="str">
            <v>Trần Văn Nghị</v>
          </cell>
          <cell r="C214">
            <v>423</v>
          </cell>
          <cell r="D214">
            <v>444.15</v>
          </cell>
          <cell r="E214">
            <v>1</v>
          </cell>
          <cell r="F214">
            <v>444.15</v>
          </cell>
          <cell r="G214">
            <v>0.95</v>
          </cell>
        </row>
        <row r="215">
          <cell r="A215">
            <v>43</v>
          </cell>
          <cell r="B215" t="str">
            <v>Trần Văn Truyền</v>
          </cell>
          <cell r="C215">
            <v>386</v>
          </cell>
          <cell r="D215">
            <v>424.6</v>
          </cell>
          <cell r="E215">
            <v>1</v>
          </cell>
          <cell r="F215">
            <v>424.6</v>
          </cell>
          <cell r="G215">
            <v>0.97666600000000003</v>
          </cell>
        </row>
        <row r="216">
          <cell r="A216">
            <v>282</v>
          </cell>
          <cell r="B216" t="str">
            <v>Trần Xuân Cương</v>
          </cell>
          <cell r="C216">
            <v>354</v>
          </cell>
          <cell r="D216">
            <v>371.7</v>
          </cell>
          <cell r="E216">
            <v>1</v>
          </cell>
          <cell r="F216">
            <v>371.7</v>
          </cell>
          <cell r="G216">
            <v>0.96666600000000003</v>
          </cell>
        </row>
        <row r="217">
          <cell r="A217">
            <v>266</v>
          </cell>
          <cell r="B217" t="str">
            <v>Triệu Đức Đình</v>
          </cell>
          <cell r="C217">
            <v>487</v>
          </cell>
          <cell r="D217">
            <v>487</v>
          </cell>
          <cell r="E217">
            <v>1</v>
          </cell>
          <cell r="F217">
            <v>487</v>
          </cell>
          <cell r="G217">
            <v>0.92333299999999996</v>
          </cell>
        </row>
        <row r="218">
          <cell r="A218">
            <v>388</v>
          </cell>
          <cell r="B218" t="str">
            <v>Triệu Đức Luận</v>
          </cell>
          <cell r="C218">
            <v>354</v>
          </cell>
          <cell r="D218">
            <v>371.7</v>
          </cell>
          <cell r="E218">
            <v>1</v>
          </cell>
          <cell r="F218">
            <v>371.7</v>
          </cell>
          <cell r="G218">
            <v>0.97666600000000003</v>
          </cell>
        </row>
        <row r="219">
          <cell r="A219">
            <v>375</v>
          </cell>
          <cell r="B219" t="str">
            <v>Triệu Thị Ánh Ngà</v>
          </cell>
          <cell r="C219">
            <v>455</v>
          </cell>
          <cell r="D219">
            <v>523.25</v>
          </cell>
          <cell r="E219">
            <v>1</v>
          </cell>
          <cell r="F219">
            <v>523.25</v>
          </cell>
          <cell r="G219">
            <v>0.99333300000000002</v>
          </cell>
        </row>
        <row r="220">
          <cell r="A220">
            <v>360</v>
          </cell>
          <cell r="B220" t="str">
            <v>Triệu Thị Ngọc Mai</v>
          </cell>
          <cell r="C220">
            <v>354</v>
          </cell>
          <cell r="D220">
            <v>371.7</v>
          </cell>
          <cell r="E220">
            <v>1</v>
          </cell>
          <cell r="F220">
            <v>371.7</v>
          </cell>
          <cell r="G220">
            <v>0.98666600000000004</v>
          </cell>
        </row>
        <row r="221">
          <cell r="A221">
            <v>169</v>
          </cell>
          <cell r="B221" t="str">
            <v>Triệu Thị Xanh</v>
          </cell>
          <cell r="C221">
            <v>354</v>
          </cell>
          <cell r="D221">
            <v>389.4</v>
          </cell>
          <cell r="E221">
            <v>0.98</v>
          </cell>
          <cell r="F221">
            <v>381.61200000000002</v>
          </cell>
          <cell r="G221">
            <v>0.96666600000000003</v>
          </cell>
        </row>
        <row r="222">
          <cell r="A222">
            <v>102</v>
          </cell>
          <cell r="B222" t="str">
            <v>Triệu Văn Đôi</v>
          </cell>
          <cell r="C222">
            <v>354</v>
          </cell>
          <cell r="D222">
            <v>389.4</v>
          </cell>
          <cell r="E222">
            <v>0.98</v>
          </cell>
          <cell r="F222">
            <v>381.61200000000002</v>
          </cell>
          <cell r="G222">
            <v>0.91666599999999998</v>
          </cell>
        </row>
        <row r="223">
          <cell r="A223">
            <v>17</v>
          </cell>
          <cell r="B223" t="str">
            <v>Trịnh Thị Mai</v>
          </cell>
          <cell r="C223">
            <v>635</v>
          </cell>
          <cell r="D223">
            <v>730.25</v>
          </cell>
          <cell r="E223">
            <v>1</v>
          </cell>
          <cell r="F223">
            <v>730.25</v>
          </cell>
          <cell r="G223">
            <v>1</v>
          </cell>
        </row>
        <row r="224">
          <cell r="A224">
            <v>75</v>
          </cell>
          <cell r="B224" t="str">
            <v>Trịnh Trung Công</v>
          </cell>
          <cell r="C224">
            <v>354</v>
          </cell>
          <cell r="D224">
            <v>389.4</v>
          </cell>
          <cell r="E224">
            <v>0.95</v>
          </cell>
          <cell r="F224">
            <v>369.93</v>
          </cell>
          <cell r="G224">
            <v>0.99</v>
          </cell>
        </row>
        <row r="225">
          <cell r="A225">
            <v>405</v>
          </cell>
          <cell r="B225" t="str">
            <v>Trương Thị Phương Tuần</v>
          </cell>
          <cell r="C225">
            <v>423</v>
          </cell>
          <cell r="D225">
            <v>465.3</v>
          </cell>
          <cell r="E225">
            <v>1</v>
          </cell>
          <cell r="F225">
            <v>465.3</v>
          </cell>
          <cell r="G225">
            <v>1</v>
          </cell>
        </row>
        <row r="226">
          <cell r="A226">
            <v>274</v>
          </cell>
          <cell r="B226" t="str">
            <v>Trương Trung Kiên</v>
          </cell>
          <cell r="C226">
            <v>487</v>
          </cell>
          <cell r="D226">
            <v>487</v>
          </cell>
          <cell r="E226">
            <v>0.9</v>
          </cell>
          <cell r="F226">
            <v>438.3</v>
          </cell>
          <cell r="G226">
            <v>0.90666599999999997</v>
          </cell>
        </row>
        <row r="227">
          <cell r="A227">
            <v>267</v>
          </cell>
          <cell r="B227" t="str">
            <v>Trương Văn Hòa</v>
          </cell>
          <cell r="C227">
            <v>354</v>
          </cell>
          <cell r="D227">
            <v>354</v>
          </cell>
          <cell r="E227">
            <v>0.98</v>
          </cell>
          <cell r="F227">
            <v>346.92</v>
          </cell>
          <cell r="G227">
            <v>0.90666599999999997</v>
          </cell>
        </row>
        <row r="228">
          <cell r="A228">
            <v>228</v>
          </cell>
          <cell r="B228" t="str">
            <v>Trương Xuân Ngọc</v>
          </cell>
          <cell r="C228">
            <v>354</v>
          </cell>
          <cell r="D228">
            <v>371.7</v>
          </cell>
          <cell r="E228">
            <v>1.01</v>
          </cell>
          <cell r="F228">
            <v>375.41699999999997</v>
          </cell>
          <cell r="G228">
            <v>1.0266660000000001</v>
          </cell>
        </row>
        <row r="229">
          <cell r="A229">
            <v>79</v>
          </cell>
          <cell r="B229" t="str">
            <v>Vi Văn Huân</v>
          </cell>
          <cell r="C229">
            <v>354</v>
          </cell>
          <cell r="D229">
            <v>389.4</v>
          </cell>
          <cell r="E229">
            <v>0.99</v>
          </cell>
          <cell r="F229">
            <v>385.50599999999997</v>
          </cell>
          <cell r="G229">
            <v>0.96</v>
          </cell>
        </row>
        <row r="230">
          <cell r="A230">
            <v>219</v>
          </cell>
          <cell r="B230" t="str">
            <v>Võ Phương Nam</v>
          </cell>
          <cell r="C230">
            <v>487</v>
          </cell>
          <cell r="D230">
            <v>511.35</v>
          </cell>
          <cell r="E230">
            <v>1</v>
          </cell>
          <cell r="F230">
            <v>511.35</v>
          </cell>
          <cell r="G230">
            <v>0.96</v>
          </cell>
        </row>
        <row r="231">
          <cell r="A231">
            <v>115</v>
          </cell>
          <cell r="B231" t="str">
            <v>Vũ Đức Vinh</v>
          </cell>
          <cell r="C231">
            <v>354</v>
          </cell>
          <cell r="D231">
            <v>389.4</v>
          </cell>
          <cell r="E231">
            <v>0.99</v>
          </cell>
          <cell r="F231">
            <v>385.50599999999997</v>
          </cell>
          <cell r="G231">
            <v>0.96666600000000003</v>
          </cell>
        </row>
        <row r="232">
          <cell r="A232">
            <v>168</v>
          </cell>
          <cell r="B232" t="str">
            <v>Vũ Hoài Nam</v>
          </cell>
          <cell r="C232">
            <v>354</v>
          </cell>
          <cell r="D232">
            <v>389.4</v>
          </cell>
          <cell r="E232">
            <v>1.03</v>
          </cell>
          <cell r="F232">
            <v>401.08199999999999</v>
          </cell>
          <cell r="G232">
            <v>1.003333</v>
          </cell>
        </row>
        <row r="233">
          <cell r="A233">
            <v>351</v>
          </cell>
          <cell r="B233" t="str">
            <v>Vũ Hữu Linh</v>
          </cell>
          <cell r="C233">
            <v>354</v>
          </cell>
          <cell r="D233">
            <v>354</v>
          </cell>
          <cell r="E233">
            <v>1</v>
          </cell>
          <cell r="F233">
            <v>354</v>
          </cell>
          <cell r="G233">
            <v>0.89666599999999996</v>
          </cell>
        </row>
        <row r="234">
          <cell r="A234">
            <v>396</v>
          </cell>
          <cell r="B234" t="str">
            <v>Vũ Phạm Ánh Dương</v>
          </cell>
          <cell r="C234">
            <v>423</v>
          </cell>
          <cell r="D234">
            <v>465.3</v>
          </cell>
          <cell r="E234">
            <v>1</v>
          </cell>
          <cell r="F234">
            <v>465.3</v>
          </cell>
          <cell r="G234">
            <v>1.003333</v>
          </cell>
        </row>
        <row r="235">
          <cell r="A235">
            <v>83</v>
          </cell>
          <cell r="B235" t="str">
            <v>Vũ Thành Trung</v>
          </cell>
          <cell r="C235">
            <v>386</v>
          </cell>
          <cell r="D235">
            <v>424.6</v>
          </cell>
          <cell r="E235">
            <v>1</v>
          </cell>
          <cell r="F235">
            <v>424.6</v>
          </cell>
          <cell r="G235">
            <v>1</v>
          </cell>
        </row>
        <row r="236">
          <cell r="A236">
            <v>368</v>
          </cell>
          <cell r="B236" t="str">
            <v>Vũ Thất Tùng</v>
          </cell>
          <cell r="C236">
            <v>386</v>
          </cell>
          <cell r="D236">
            <v>424.6</v>
          </cell>
          <cell r="E236">
            <v>1</v>
          </cell>
          <cell r="F236">
            <v>424.6</v>
          </cell>
          <cell r="G236">
            <v>1.0166660000000001</v>
          </cell>
        </row>
        <row r="237">
          <cell r="A237">
            <v>133</v>
          </cell>
          <cell r="B237" t="str">
            <v>Vũ Thị Minh Hường</v>
          </cell>
          <cell r="C237">
            <v>354</v>
          </cell>
          <cell r="D237">
            <v>389.4</v>
          </cell>
          <cell r="E237">
            <v>1.01</v>
          </cell>
          <cell r="F237">
            <v>393.29399999999998</v>
          </cell>
          <cell r="G237">
            <v>0.99666600000000005</v>
          </cell>
        </row>
        <row r="238">
          <cell r="A238">
            <v>337</v>
          </cell>
          <cell r="B238" t="str">
            <v>Vũ Văn Huy</v>
          </cell>
          <cell r="C238">
            <v>354</v>
          </cell>
          <cell r="D238">
            <v>354</v>
          </cell>
          <cell r="E238">
            <v>1.05</v>
          </cell>
          <cell r="F238">
            <v>371.7</v>
          </cell>
          <cell r="G238">
            <v>0.94</v>
          </cell>
        </row>
        <row r="239">
          <cell r="A239">
            <v>163</v>
          </cell>
          <cell r="B239" t="str">
            <v>Vương Khánh Cường</v>
          </cell>
          <cell r="C239">
            <v>354</v>
          </cell>
          <cell r="D239">
            <v>389.4</v>
          </cell>
          <cell r="E239">
            <v>1</v>
          </cell>
          <cell r="F239">
            <v>389.4</v>
          </cell>
          <cell r="G239">
            <v>0.973333</v>
          </cell>
        </row>
        <row r="240">
          <cell r="A240">
            <v>66</v>
          </cell>
          <cell r="B240" t="str">
            <v>Cao Thị Anh Thư</v>
          </cell>
          <cell r="C240">
            <v>635</v>
          </cell>
          <cell r="D240">
            <v>730.25</v>
          </cell>
          <cell r="E240">
            <v>1</v>
          </cell>
          <cell r="F240">
            <v>730.25</v>
          </cell>
          <cell r="G240">
            <v>1.0166660000000001</v>
          </cell>
        </row>
        <row r="241">
          <cell r="A241">
            <v>14</v>
          </cell>
          <cell r="B241" t="str">
            <v>Chử Văn Sinh</v>
          </cell>
          <cell r="C241">
            <v>856</v>
          </cell>
          <cell r="D241">
            <v>941.6</v>
          </cell>
          <cell r="E241">
            <v>1</v>
          </cell>
          <cell r="F241">
            <v>941.6</v>
          </cell>
          <cell r="G241">
            <v>0.99333300000000002</v>
          </cell>
        </row>
        <row r="242">
          <cell r="A242">
            <v>333</v>
          </cell>
          <cell r="B242" t="str">
            <v>Chung Xuân Tiến</v>
          </cell>
          <cell r="C242">
            <v>794</v>
          </cell>
          <cell r="D242">
            <v>794</v>
          </cell>
          <cell r="E242">
            <v>0.85</v>
          </cell>
          <cell r="F242">
            <v>674.9</v>
          </cell>
          <cell r="G242">
            <v>0.95333299999999999</v>
          </cell>
        </row>
        <row r="243">
          <cell r="A243">
            <v>376</v>
          </cell>
          <cell r="B243" t="str">
            <v>Hoàng Phương Đông</v>
          </cell>
          <cell r="C243">
            <v>794</v>
          </cell>
          <cell r="D243">
            <v>794</v>
          </cell>
          <cell r="E243">
            <v>1</v>
          </cell>
          <cell r="F243">
            <v>794</v>
          </cell>
          <cell r="G243">
            <v>0.95333299999999999</v>
          </cell>
        </row>
        <row r="244">
          <cell r="A244">
            <v>13</v>
          </cell>
          <cell r="B244" t="str">
            <v>Lê Nam Hùng</v>
          </cell>
          <cell r="C244">
            <v>856</v>
          </cell>
          <cell r="D244">
            <v>941.6</v>
          </cell>
          <cell r="E244">
            <v>1</v>
          </cell>
          <cell r="F244">
            <v>941.6</v>
          </cell>
          <cell r="G244">
            <v>0.95333299999999999</v>
          </cell>
        </row>
        <row r="245">
          <cell r="A245">
            <v>301</v>
          </cell>
          <cell r="B245" t="str">
            <v>Nguyễn Mạnh Hồng</v>
          </cell>
          <cell r="C245">
            <v>794</v>
          </cell>
          <cell r="D245">
            <v>794</v>
          </cell>
          <cell r="E245">
            <v>0.9</v>
          </cell>
          <cell r="F245">
            <v>714.6</v>
          </cell>
          <cell r="G245">
            <v>0.96333299999999999</v>
          </cell>
        </row>
        <row r="246">
          <cell r="A246">
            <v>188</v>
          </cell>
          <cell r="B246" t="str">
            <v>Nguyễn Thanh Hải</v>
          </cell>
          <cell r="C246">
            <v>794</v>
          </cell>
          <cell r="D246">
            <v>794</v>
          </cell>
          <cell r="E246">
            <v>0.9</v>
          </cell>
          <cell r="F246">
            <v>714.6</v>
          </cell>
          <cell r="G246">
            <v>0.96666600000000003</v>
          </cell>
        </row>
        <row r="247">
          <cell r="A247">
            <v>208</v>
          </cell>
          <cell r="B247" t="str">
            <v>Nguyễn Thế Lâm</v>
          </cell>
          <cell r="C247">
            <v>794</v>
          </cell>
          <cell r="D247">
            <v>833.7</v>
          </cell>
          <cell r="E247">
            <v>1</v>
          </cell>
          <cell r="F247">
            <v>833.7</v>
          </cell>
          <cell r="G247">
            <v>0.95666600000000002</v>
          </cell>
        </row>
        <row r="248">
          <cell r="A248">
            <v>258</v>
          </cell>
          <cell r="B248" t="str">
            <v>Nguyễn Văn Tiệm</v>
          </cell>
          <cell r="C248">
            <v>794</v>
          </cell>
          <cell r="D248">
            <v>794</v>
          </cell>
          <cell r="E248">
            <v>1</v>
          </cell>
          <cell r="F248">
            <v>794</v>
          </cell>
          <cell r="G248">
            <v>0.95</v>
          </cell>
        </row>
        <row r="249">
          <cell r="A249">
            <v>187</v>
          </cell>
          <cell r="B249" t="str">
            <v>Phạm Thành Công</v>
          </cell>
          <cell r="C249">
            <v>794</v>
          </cell>
          <cell r="D249">
            <v>833.7</v>
          </cell>
          <cell r="E249">
            <v>1</v>
          </cell>
          <cell r="F249">
            <v>833.7</v>
          </cell>
          <cell r="G249">
            <v>0.95333299999999999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188</v>
          </cell>
          <cell r="C2" t="str">
            <v>Nguyễn Thanh Hải</v>
          </cell>
          <cell r="D2">
            <v>128792375</v>
          </cell>
          <cell r="E2">
            <v>10732697.916666666</v>
          </cell>
          <cell r="F2">
            <v>32198094</v>
          </cell>
          <cell r="G2">
            <v>8049523.5</v>
          </cell>
        </row>
        <row r="3">
          <cell r="B3">
            <v>187</v>
          </cell>
          <cell r="C3" t="str">
            <v>Phạm Thành Công</v>
          </cell>
          <cell r="D3">
            <v>150257771</v>
          </cell>
          <cell r="E3">
            <v>12521480.916666666</v>
          </cell>
          <cell r="F3">
            <v>37564443</v>
          </cell>
          <cell r="G3">
            <v>9391110.75</v>
          </cell>
        </row>
        <row r="4">
          <cell r="B4">
            <v>333</v>
          </cell>
          <cell r="C4" t="str">
            <v>Chung Xuân Tiến</v>
          </cell>
          <cell r="D4">
            <v>135231994</v>
          </cell>
          <cell r="E4">
            <v>11269332.833333334</v>
          </cell>
          <cell r="F4">
            <v>33807999</v>
          </cell>
          <cell r="G4">
            <v>8451999.75</v>
          </cell>
        </row>
        <row r="5">
          <cell r="B5">
            <v>71</v>
          </cell>
          <cell r="C5" t="str">
            <v>Phạm Thanh Quang</v>
          </cell>
          <cell r="D5">
            <v>150257771</v>
          </cell>
          <cell r="E5">
            <v>12521480.916666666</v>
          </cell>
          <cell r="F5">
            <v>37564443</v>
          </cell>
          <cell r="G5">
            <v>9391110.75</v>
          </cell>
        </row>
        <row r="6">
          <cell r="B6">
            <v>258</v>
          </cell>
          <cell r="C6" t="str">
            <v>Nguyễn Văn Tiệm</v>
          </cell>
          <cell r="D6">
            <v>143102639</v>
          </cell>
          <cell r="E6">
            <v>11925219.916666666</v>
          </cell>
          <cell r="F6">
            <v>35775660</v>
          </cell>
          <cell r="G6">
            <v>8943915</v>
          </cell>
        </row>
        <row r="7">
          <cell r="B7">
            <v>208</v>
          </cell>
          <cell r="C7" t="str">
            <v>Nguyễn Thế Lâm</v>
          </cell>
          <cell r="D7">
            <v>157412903</v>
          </cell>
          <cell r="E7">
            <v>13117741.916666666</v>
          </cell>
          <cell r="F7">
            <v>39353226</v>
          </cell>
          <cell r="G7">
            <v>9838306.5</v>
          </cell>
        </row>
        <row r="8">
          <cell r="B8">
            <v>46</v>
          </cell>
          <cell r="C8" t="str">
            <v>Bùi Trọng Tuấn</v>
          </cell>
          <cell r="D8">
            <v>157412903</v>
          </cell>
          <cell r="E8">
            <v>13117741.916666666</v>
          </cell>
          <cell r="F8">
            <v>39353226</v>
          </cell>
          <cell r="G8">
            <v>9838306.5</v>
          </cell>
        </row>
        <row r="9">
          <cell r="B9">
            <v>301</v>
          </cell>
          <cell r="C9" t="str">
            <v>Nguyễn Mạnh Hồng</v>
          </cell>
          <cell r="D9">
            <v>128792375</v>
          </cell>
          <cell r="E9">
            <v>10732697.916666666</v>
          </cell>
          <cell r="F9">
            <v>32198094</v>
          </cell>
          <cell r="G9">
            <v>8049523.5</v>
          </cell>
        </row>
        <row r="10">
          <cell r="B10">
            <v>13</v>
          </cell>
          <cell r="C10" t="str">
            <v>Lê Nam Hùng</v>
          </cell>
          <cell r="D10">
            <v>169704591</v>
          </cell>
          <cell r="E10">
            <v>14142049.25</v>
          </cell>
          <cell r="F10">
            <v>42426148</v>
          </cell>
          <cell r="G10">
            <v>10606537</v>
          </cell>
        </row>
        <row r="11">
          <cell r="B11">
            <v>14</v>
          </cell>
          <cell r="C11" t="str">
            <v>Chử Văn Sinh</v>
          </cell>
          <cell r="D11">
            <v>169704591</v>
          </cell>
          <cell r="E11">
            <v>14142049.25</v>
          </cell>
          <cell r="F11">
            <v>42426148</v>
          </cell>
          <cell r="G11">
            <v>10606537</v>
          </cell>
        </row>
        <row r="12">
          <cell r="B12">
            <v>15</v>
          </cell>
          <cell r="C12" t="str">
            <v>Nguyễn Thị Thuý Hằng</v>
          </cell>
          <cell r="D12">
            <v>244986672</v>
          </cell>
          <cell r="E12">
            <v>20415556</v>
          </cell>
          <cell r="F12">
            <v>61246668</v>
          </cell>
          <cell r="G12">
            <v>15311667</v>
          </cell>
        </row>
        <row r="13">
          <cell r="B13">
            <v>22</v>
          </cell>
          <cell r="C13" t="str">
            <v>Đinh Trung Tiến</v>
          </cell>
          <cell r="D13">
            <v>164568035</v>
          </cell>
          <cell r="E13">
            <v>13714002.916666666</v>
          </cell>
          <cell r="F13">
            <v>41142009</v>
          </cell>
          <cell r="G13">
            <v>10285502.25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topLeftCell="A4" zoomScaleNormal="100" workbookViewId="0">
      <selection activeCell="K17" sqref="K17"/>
    </sheetView>
  </sheetViews>
  <sheetFormatPr defaultRowHeight="16.5" x14ac:dyDescent="0.25"/>
  <cols>
    <col min="1" max="1" width="14.7109375" style="6" customWidth="1"/>
    <col min="2" max="2" width="37.140625" style="6" customWidth="1"/>
    <col min="3" max="3" width="14.7109375" style="21" customWidth="1"/>
    <col min="4" max="4" width="15.42578125" style="19" customWidth="1"/>
    <col min="5" max="5" width="15.7109375" style="19" customWidth="1"/>
    <col min="6" max="6" width="21.140625" style="6" customWidth="1"/>
    <col min="7" max="7" width="23.5703125" style="6" customWidth="1"/>
    <col min="8" max="8" width="31.5703125" style="19" customWidth="1"/>
    <col min="9" max="9" width="19.140625" style="6" bestFit="1" customWidth="1"/>
    <col min="10" max="1022" width="8" style="6"/>
    <col min="1023" max="16384" width="9.140625" style="6"/>
  </cols>
  <sheetData>
    <row r="1" spans="1:22" x14ac:dyDescent="0.25">
      <c r="C1" s="255" t="s">
        <v>423</v>
      </c>
    </row>
    <row r="2" spans="1:22" ht="19.5" customHeight="1" x14ac:dyDescent="0.25">
      <c r="A2" s="5" t="s">
        <v>0</v>
      </c>
      <c r="C2" s="253"/>
      <c r="D2" s="6"/>
      <c r="E2" s="6"/>
      <c r="F2" s="8" t="s">
        <v>398</v>
      </c>
      <c r="G2" s="8"/>
      <c r="H2" s="341">
        <v>1283036750</v>
      </c>
    </row>
    <row r="3" spans="1:22" x14ac:dyDescent="0.25">
      <c r="C3" s="253"/>
      <c r="D3" s="6"/>
      <c r="E3" s="6"/>
      <c r="H3" s="6"/>
    </row>
    <row r="4" spans="1:22" s="13" customFormat="1" ht="21" customHeight="1" x14ac:dyDescent="0.25">
      <c r="A4" s="9" t="s">
        <v>1</v>
      </c>
      <c r="B4" s="9" t="s">
        <v>2</v>
      </c>
      <c r="C4" s="256" t="s">
        <v>406</v>
      </c>
      <c r="D4" s="10" t="s">
        <v>3</v>
      </c>
      <c r="E4" s="10" t="s">
        <v>4</v>
      </c>
      <c r="F4" s="11" t="s">
        <v>5</v>
      </c>
      <c r="G4" s="23" t="s">
        <v>392</v>
      </c>
      <c r="H4" s="12" t="s">
        <v>387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ht="21" customHeight="1" x14ac:dyDescent="0.25">
      <c r="A5" s="15" t="s">
        <v>6</v>
      </c>
      <c r="B5" s="15" t="s">
        <v>7</v>
      </c>
      <c r="C5" s="257">
        <v>0.94</v>
      </c>
      <c r="D5" s="4">
        <f>'Định hóa'!D11</f>
        <v>4557.333333333333</v>
      </c>
      <c r="E5" s="4">
        <f>C5*D5</f>
        <v>4283.8933333333325</v>
      </c>
      <c r="F5" s="16">
        <f>H$2/E$20*E5</f>
        <v>48460774.273887925</v>
      </c>
      <c r="G5" s="16"/>
      <c r="H5" s="17">
        <f>ROUND(F5-G5,0)</f>
        <v>48460774</v>
      </c>
      <c r="I5" s="343"/>
    </row>
    <row r="6" spans="1:22" ht="21" customHeight="1" x14ac:dyDescent="0.25">
      <c r="A6" s="15" t="s">
        <v>8</v>
      </c>
      <c r="B6" s="15" t="s">
        <v>9</v>
      </c>
      <c r="C6" s="257">
        <v>0.94</v>
      </c>
      <c r="D6" s="4">
        <f>'Đồng Hỷ'!D10</f>
        <v>6272</v>
      </c>
      <c r="E6" s="4">
        <f t="shared" ref="E6:E19" si="0">C6*D6</f>
        <v>5895.6799999999994</v>
      </c>
      <c r="F6" s="16">
        <f t="shared" ref="F6:F19" si="1">H$2/E$20*E6</f>
        <v>66693821.587000817</v>
      </c>
      <c r="G6" s="16"/>
      <c r="H6" s="17">
        <f t="shared" ref="H6:H19" si="2">ROUND(F6-G6,0)</f>
        <v>66693822</v>
      </c>
      <c r="I6" s="343"/>
    </row>
    <row r="7" spans="1:22" ht="21" customHeight="1" x14ac:dyDescent="0.25">
      <c r="A7" s="15" t="s">
        <v>10</v>
      </c>
      <c r="B7" s="15" t="s">
        <v>11</v>
      </c>
      <c r="C7" s="257">
        <v>0.89</v>
      </c>
      <c r="D7" s="4">
        <f>'Đại Từ'!D11</f>
        <v>5824.6999999999989</v>
      </c>
      <c r="E7" s="4">
        <f t="shared" si="0"/>
        <v>5183.9829999999993</v>
      </c>
      <c r="F7" s="16">
        <f t="shared" si="1"/>
        <v>58642877.040824004</v>
      </c>
      <c r="G7" s="340"/>
      <c r="H7" s="17">
        <f t="shared" si="2"/>
        <v>58642877</v>
      </c>
      <c r="I7" s="343"/>
    </row>
    <row r="8" spans="1:22" ht="21" customHeight="1" x14ac:dyDescent="0.25">
      <c r="A8" s="15" t="s">
        <v>12</v>
      </c>
      <c r="B8" s="15" t="s">
        <v>13</v>
      </c>
      <c r="C8" s="257">
        <v>1.01</v>
      </c>
      <c r="D8" s="4">
        <f>'Phú Bình'!D10</f>
        <v>5528.6</v>
      </c>
      <c r="E8" s="4">
        <f t="shared" si="0"/>
        <v>5583.8860000000004</v>
      </c>
      <c r="F8" s="16">
        <f t="shared" si="1"/>
        <v>63166707.936345212</v>
      </c>
      <c r="G8" s="16">
        <f>' Lãnh đạo ĐV'!J7-' Lãnh đạo ĐV'!G7</f>
        <v>3144044.2453785772</v>
      </c>
      <c r="H8" s="17">
        <f t="shared" si="2"/>
        <v>60022664</v>
      </c>
      <c r="I8" s="343">
        <f>H8-' Lãnh đạo ĐV'!G7</f>
        <v>59464358.245378576</v>
      </c>
    </row>
    <row r="9" spans="1:22" ht="21" customHeight="1" x14ac:dyDescent="0.25">
      <c r="A9" s="15" t="s">
        <v>14</v>
      </c>
      <c r="B9" s="15" t="s">
        <v>15</v>
      </c>
      <c r="C9" s="257">
        <v>0.97</v>
      </c>
      <c r="D9" s="4">
        <f>'Phú Lương'!D10</f>
        <v>6254.333333333333</v>
      </c>
      <c r="E9" s="4">
        <f t="shared" si="0"/>
        <v>6066.7033333333329</v>
      </c>
      <c r="F9" s="16">
        <f t="shared" si="1"/>
        <v>68628492.342629939</v>
      </c>
      <c r="G9" s="16"/>
      <c r="H9" s="17">
        <f t="shared" si="2"/>
        <v>68628492</v>
      </c>
      <c r="I9" s="343"/>
    </row>
    <row r="10" spans="1:22" ht="21" customHeight="1" x14ac:dyDescent="0.25">
      <c r="A10" s="15" t="s">
        <v>16</v>
      </c>
      <c r="B10" s="15" t="s">
        <v>17</v>
      </c>
      <c r="C10" s="257">
        <v>0.93</v>
      </c>
      <c r="D10" s="4">
        <f>'Phổ Yên'!D11</f>
        <v>9292.0666666666675</v>
      </c>
      <c r="E10" s="4">
        <f t="shared" si="0"/>
        <v>8641.6220000000012</v>
      </c>
      <c r="F10" s="16">
        <f t="shared" si="1"/>
        <v>97756797.500933111</v>
      </c>
      <c r="G10" s="16"/>
      <c r="H10" s="17">
        <f t="shared" si="2"/>
        <v>97756798</v>
      </c>
      <c r="I10" s="343"/>
    </row>
    <row r="11" spans="1:22" ht="21" customHeight="1" x14ac:dyDescent="0.25">
      <c r="A11" s="15" t="s">
        <v>18</v>
      </c>
      <c r="B11" s="15" t="s">
        <v>19</v>
      </c>
      <c r="C11" s="257">
        <v>0.96</v>
      </c>
      <c r="D11" s="4">
        <f>'Sông Công'!D9</f>
        <v>4536.0333333333338</v>
      </c>
      <c r="E11" s="4">
        <f t="shared" si="0"/>
        <v>4354.5920000000006</v>
      </c>
      <c r="F11" s="16">
        <f t="shared" si="1"/>
        <v>49260540.248483829</v>
      </c>
      <c r="G11" s="16"/>
      <c r="H11" s="17">
        <f t="shared" si="2"/>
        <v>49260540</v>
      </c>
      <c r="I11" s="343"/>
    </row>
    <row r="12" spans="1:22" ht="21" customHeight="1" x14ac:dyDescent="0.25">
      <c r="A12" s="15" t="s">
        <v>20</v>
      </c>
      <c r="B12" s="15" t="s">
        <v>21</v>
      </c>
      <c r="C12" s="257">
        <v>0.97</v>
      </c>
      <c r="D12" s="4">
        <f>ĐHTT!D10</f>
        <v>10284.266666666668</v>
      </c>
      <c r="E12" s="4">
        <f t="shared" si="0"/>
        <v>9975.738666666668</v>
      </c>
      <c r="F12" s="16">
        <f t="shared" si="1"/>
        <v>112848752.7873311</v>
      </c>
      <c r="G12" s="16"/>
      <c r="H12" s="17">
        <f t="shared" si="2"/>
        <v>112848753</v>
      </c>
      <c r="I12" s="343"/>
    </row>
    <row r="13" spans="1:22" ht="21" customHeight="1" x14ac:dyDescent="0.25">
      <c r="A13" s="15" t="s">
        <v>22</v>
      </c>
      <c r="B13" s="15" t="s">
        <v>23</v>
      </c>
      <c r="C13" s="257">
        <v>0.99</v>
      </c>
      <c r="D13" s="4">
        <f>CNTT!D7</f>
        <v>5697.1</v>
      </c>
      <c r="E13" s="4">
        <f t="shared" si="0"/>
        <v>5640.1289999999999</v>
      </c>
      <c r="F13" s="16">
        <f t="shared" si="1"/>
        <v>63802946.776906036</v>
      </c>
      <c r="G13" s="16"/>
      <c r="H13" s="17">
        <f t="shared" si="2"/>
        <v>63802947</v>
      </c>
      <c r="I13" s="343"/>
    </row>
    <row r="14" spans="1:22" ht="21" customHeight="1" x14ac:dyDescent="0.25">
      <c r="A14" s="15" t="s">
        <v>24</v>
      </c>
      <c r="B14" s="15" t="s">
        <v>25</v>
      </c>
      <c r="C14" s="257">
        <v>0.92</v>
      </c>
      <c r="D14" s="4">
        <f>TTVTTP!D12</f>
        <v>29671.033333333326</v>
      </c>
      <c r="E14" s="4">
        <f t="shared" si="0"/>
        <v>27297.350666666662</v>
      </c>
      <c r="F14" s="16">
        <f t="shared" si="1"/>
        <v>308796378.90124029</v>
      </c>
      <c r="G14" s="16">
        <f>' Lãnh đạo ĐV'!J12-' Lãnh đạo ĐV'!G12</f>
        <v>34277546.299999997</v>
      </c>
      <c r="H14" s="17">
        <f t="shared" si="2"/>
        <v>274518833</v>
      </c>
      <c r="I14" s="343">
        <f>H14-' Lãnh đạo ĐV'!G12</f>
        <v>273458179.30000001</v>
      </c>
    </row>
    <row r="15" spans="1:22" ht="21" customHeight="1" x14ac:dyDescent="0.25">
      <c r="A15" s="15" t="s">
        <v>26</v>
      </c>
      <c r="B15" s="15" t="s">
        <v>27</v>
      </c>
      <c r="C15" s="257">
        <v>1.01</v>
      </c>
      <c r="D15" s="4">
        <f>'Võ Nhai'!D11</f>
        <v>4626.333333333333</v>
      </c>
      <c r="E15" s="4">
        <f t="shared" si="0"/>
        <v>4672.5966666666664</v>
      </c>
      <c r="F15" s="16">
        <f t="shared" si="1"/>
        <v>52857910.950845607</v>
      </c>
      <c r="G15" s="16"/>
      <c r="H15" s="17">
        <f t="shared" si="2"/>
        <v>52857911</v>
      </c>
      <c r="I15" s="343"/>
    </row>
    <row r="16" spans="1:22" ht="21" customHeight="1" x14ac:dyDescent="0.25">
      <c r="A16" s="15" t="s">
        <v>412</v>
      </c>
      <c r="B16" s="15" t="s">
        <v>117</v>
      </c>
      <c r="C16" s="257">
        <v>1</v>
      </c>
      <c r="D16" s="4">
        <f>'Ban Giám đốc'!D7</f>
        <v>6037.5</v>
      </c>
      <c r="E16" s="4">
        <f t="shared" si="0"/>
        <v>6037.5</v>
      </c>
      <c r="F16" s="16">
        <f t="shared" si="1"/>
        <v>68298134.876980692</v>
      </c>
      <c r="G16" s="16"/>
      <c r="H16" s="17">
        <f t="shared" si="2"/>
        <v>68298135</v>
      </c>
      <c r="I16" s="343"/>
    </row>
    <row r="17" spans="1:9" ht="21" customHeight="1" x14ac:dyDescent="0.25">
      <c r="A17" s="15" t="s">
        <v>410</v>
      </c>
      <c r="B17" s="15" t="s">
        <v>128</v>
      </c>
      <c r="C17" s="257">
        <v>0.99</v>
      </c>
      <c r="D17" s="4">
        <f>P.NSTH!D8</f>
        <v>7079.0166666666664</v>
      </c>
      <c r="E17" s="4">
        <f t="shared" si="0"/>
        <v>7008.2264999999998</v>
      </c>
      <c r="F17" s="16">
        <f t="shared" si="1"/>
        <v>79279304.140029863</v>
      </c>
      <c r="G17" s="16"/>
      <c r="H17" s="17">
        <f t="shared" si="2"/>
        <v>79279304</v>
      </c>
      <c r="I17" s="343"/>
    </row>
    <row r="18" spans="1:9" ht="21" customHeight="1" x14ac:dyDescent="0.25">
      <c r="A18" s="15" t="s">
        <v>409</v>
      </c>
      <c r="B18" s="15" t="s">
        <v>393</v>
      </c>
      <c r="C18" s="257">
        <v>0.98</v>
      </c>
      <c r="D18" s="4">
        <f>P.KHKT!D8</f>
        <v>8344.4</v>
      </c>
      <c r="E18" s="4">
        <f t="shared" si="0"/>
        <v>8177.5119999999997</v>
      </c>
      <c r="F18" s="16">
        <f t="shared" si="1"/>
        <v>92506636.44457607</v>
      </c>
      <c r="G18" s="16"/>
      <c r="H18" s="17">
        <f t="shared" si="2"/>
        <v>92506636</v>
      </c>
      <c r="I18" s="343"/>
    </row>
    <row r="19" spans="1:9" ht="21" customHeight="1" x14ac:dyDescent="0.25">
      <c r="A19" s="15" t="s">
        <v>413</v>
      </c>
      <c r="B19" s="15" t="s">
        <v>118</v>
      </c>
      <c r="C19" s="257">
        <v>1</v>
      </c>
      <c r="D19" s="4">
        <f>P.KTĐT!D7</f>
        <v>4600</v>
      </c>
      <c r="E19" s="4">
        <f t="shared" si="0"/>
        <v>4600</v>
      </c>
      <c r="F19" s="16">
        <f t="shared" si="1"/>
        <v>52036674.191985287</v>
      </c>
      <c r="G19" s="16"/>
      <c r="H19" s="17">
        <f t="shared" si="2"/>
        <v>52036674</v>
      </c>
      <c r="I19" s="343"/>
    </row>
    <row r="20" spans="1:9" ht="21" customHeight="1" x14ac:dyDescent="0.25">
      <c r="A20" s="15"/>
      <c r="B20" s="15"/>
      <c r="C20" s="258"/>
      <c r="D20" s="18">
        <f>SUM(D5:D19)</f>
        <v>118604.71666666665</v>
      </c>
      <c r="E20" s="18">
        <f t="shared" ref="E20:H20" si="3">SUM(E5:E19)</f>
        <v>113419.41316666668</v>
      </c>
      <c r="F20" s="18">
        <f t="shared" si="3"/>
        <v>1283036749.9999998</v>
      </c>
      <c r="G20" s="18">
        <f t="shared" si="3"/>
        <v>37421590.545378573</v>
      </c>
      <c r="H20" s="389">
        <f t="shared" si="3"/>
        <v>1245615160</v>
      </c>
      <c r="I20" s="343"/>
    </row>
    <row r="22" spans="1:9" x14ac:dyDescent="0.25">
      <c r="E22" s="22"/>
      <c r="F22" s="7"/>
      <c r="G22" s="7"/>
      <c r="H22" s="342">
        <f>F20-G20</f>
        <v>1245615159.4546211</v>
      </c>
    </row>
    <row r="23" spans="1:9" s="253" customFormat="1" x14ac:dyDescent="0.25">
      <c r="C23" s="21"/>
      <c r="D23" s="21"/>
      <c r="E23" s="21"/>
      <c r="H23" s="21"/>
    </row>
    <row r="25" spans="1:9" x14ac:dyDescent="0.25">
      <c r="D25" s="259"/>
    </row>
    <row r="27" spans="1:9" x14ac:dyDescent="0.25">
      <c r="D27" s="260"/>
      <c r="F27" s="261"/>
    </row>
    <row r="28" spans="1:9" x14ac:dyDescent="0.25">
      <c r="D28" s="260"/>
      <c r="F28" s="261"/>
    </row>
  </sheetData>
  <pageMargins left="0.38" right="0.2" top="0.43" bottom="0.75" header="0.24" footer="0.51180555555555496"/>
  <pageSetup paperSize="9" scale="82" firstPageNumber="0" orientation="landscape" r:id="rId1"/>
  <colBreaks count="1" manualBreakCount="1">
    <brk id="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5"/>
  <sheetViews>
    <sheetView zoomScaleNormal="100" workbookViewId="0">
      <pane ySplit="12" topLeftCell="A13" activePane="bottomLeft" state="frozen"/>
      <selection pane="bottomLeft" activeCell="I18" sqref="I18"/>
    </sheetView>
  </sheetViews>
  <sheetFormatPr defaultRowHeight="15" x14ac:dyDescent="0.25"/>
  <cols>
    <col min="1" max="1" width="15.42578125" style="167"/>
    <col min="2" max="2" width="15.42578125" style="131"/>
    <col min="3" max="3" width="21.85546875" style="167"/>
    <col min="4" max="5" width="10.5703125" style="179"/>
    <col min="6" max="6" width="10.7109375" style="277" bestFit="1" customWidth="1"/>
    <col min="7" max="7" width="10.5703125" style="277" bestFit="1" customWidth="1"/>
    <col min="8" max="8" width="15.28515625" style="277" bestFit="1" customWidth="1"/>
    <col min="9" max="9" width="15.28515625" style="179" bestFit="1" customWidth="1"/>
    <col min="10" max="10" width="58.28515625" style="167" customWidth="1"/>
    <col min="11" max="11" width="9.5703125" style="179" bestFit="1" customWidth="1"/>
    <col min="12" max="12" width="9.5703125" style="167" bestFit="1" customWidth="1"/>
    <col min="13" max="13" width="8.7109375" style="167" bestFit="1" customWidth="1"/>
    <col min="14" max="14" width="8.42578125" style="167"/>
    <col min="15" max="1025" width="8" style="167"/>
    <col min="1026" max="16384" width="9.140625" style="76"/>
  </cols>
  <sheetData>
    <row r="1" spans="1:1025" x14ac:dyDescent="0.25">
      <c r="A1" s="168" t="s">
        <v>258</v>
      </c>
      <c r="B1" s="169"/>
      <c r="C1" s="76"/>
      <c r="D1" s="76"/>
      <c r="E1" s="76"/>
      <c r="F1" s="125"/>
      <c r="G1" s="125"/>
      <c r="H1" s="125"/>
      <c r="I1" s="76"/>
      <c r="J1" s="76"/>
      <c r="K1" s="76"/>
      <c r="L1" s="167" t="s">
        <v>259</v>
      </c>
      <c r="M1" s="167">
        <v>1.1000000000000001</v>
      </c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  <c r="DR1" s="76"/>
      <c r="DS1" s="76"/>
      <c r="DT1" s="76"/>
      <c r="DU1" s="76"/>
      <c r="DV1" s="76"/>
      <c r="DW1" s="76"/>
      <c r="DX1" s="76"/>
      <c r="DY1" s="76"/>
      <c r="DZ1" s="76"/>
      <c r="EA1" s="76"/>
      <c r="EB1" s="76"/>
      <c r="EC1" s="76"/>
      <c r="ED1" s="76"/>
      <c r="EE1" s="76"/>
      <c r="EF1" s="76"/>
      <c r="EG1" s="76"/>
      <c r="EH1" s="76"/>
      <c r="EI1" s="76"/>
      <c r="EJ1" s="76"/>
      <c r="EK1" s="76"/>
      <c r="EL1" s="76"/>
      <c r="EM1" s="76"/>
      <c r="EN1" s="76"/>
      <c r="EO1" s="76"/>
      <c r="EP1" s="76"/>
      <c r="EQ1" s="76"/>
      <c r="ER1" s="76"/>
      <c r="ES1" s="76"/>
      <c r="ET1" s="76"/>
      <c r="EU1" s="76"/>
      <c r="EV1" s="76"/>
      <c r="EW1" s="76"/>
      <c r="EX1" s="76"/>
      <c r="EY1" s="76"/>
      <c r="EZ1" s="76"/>
      <c r="FA1" s="76"/>
      <c r="FB1" s="76"/>
      <c r="FC1" s="76"/>
      <c r="FD1" s="76"/>
      <c r="FE1" s="76"/>
      <c r="FF1" s="76"/>
      <c r="FG1" s="76"/>
      <c r="FH1" s="76"/>
      <c r="FI1" s="76"/>
      <c r="FJ1" s="76"/>
      <c r="FK1" s="76"/>
      <c r="FL1" s="76"/>
      <c r="FM1" s="76"/>
      <c r="FN1" s="76"/>
      <c r="FO1" s="76"/>
      <c r="FP1" s="76"/>
      <c r="FQ1" s="76"/>
      <c r="FR1" s="76"/>
      <c r="FS1" s="76"/>
      <c r="FT1" s="76"/>
      <c r="FU1" s="76"/>
      <c r="FV1" s="76"/>
      <c r="FW1" s="76"/>
      <c r="FX1" s="76"/>
      <c r="FY1" s="76"/>
      <c r="FZ1" s="76"/>
      <c r="GA1" s="76"/>
      <c r="GB1" s="76"/>
      <c r="GC1" s="76"/>
      <c r="GD1" s="76"/>
      <c r="GE1" s="76"/>
      <c r="GF1" s="76"/>
      <c r="GG1" s="76"/>
      <c r="GH1" s="76"/>
      <c r="GI1" s="76"/>
      <c r="GJ1" s="76"/>
      <c r="GK1" s="76"/>
      <c r="GL1" s="76"/>
      <c r="GM1" s="76"/>
      <c r="GN1" s="76"/>
      <c r="GO1" s="76"/>
      <c r="GP1" s="76"/>
      <c r="GQ1" s="76"/>
      <c r="GR1" s="76"/>
      <c r="GS1" s="76"/>
      <c r="GT1" s="76"/>
      <c r="GU1" s="76"/>
      <c r="GV1" s="76"/>
      <c r="GW1" s="76"/>
      <c r="GX1" s="76"/>
      <c r="GY1" s="76"/>
      <c r="GZ1" s="76"/>
      <c r="HA1" s="76"/>
      <c r="HB1" s="76"/>
      <c r="HC1" s="76"/>
      <c r="HD1" s="76"/>
      <c r="HE1" s="76"/>
      <c r="HF1" s="76"/>
      <c r="HG1" s="76"/>
      <c r="HH1" s="76"/>
      <c r="HI1" s="76"/>
      <c r="HJ1" s="76"/>
      <c r="HK1" s="76"/>
      <c r="HL1" s="76"/>
      <c r="HM1" s="76"/>
      <c r="HN1" s="76"/>
      <c r="HO1" s="76"/>
      <c r="HP1" s="76"/>
      <c r="HQ1" s="76"/>
      <c r="HR1" s="76"/>
      <c r="HS1" s="76"/>
      <c r="HT1" s="76"/>
      <c r="HU1" s="76"/>
      <c r="HV1" s="76"/>
      <c r="HW1" s="76"/>
      <c r="HX1" s="76"/>
      <c r="HY1" s="76"/>
      <c r="HZ1" s="76"/>
      <c r="IA1" s="76"/>
      <c r="IB1" s="76"/>
      <c r="IC1" s="76"/>
      <c r="ID1" s="76"/>
      <c r="IE1" s="76"/>
      <c r="IF1" s="76"/>
      <c r="IG1" s="76"/>
      <c r="IH1" s="76"/>
      <c r="II1" s="76"/>
      <c r="IJ1" s="76"/>
      <c r="IK1" s="76"/>
      <c r="IL1" s="76"/>
      <c r="IM1" s="76"/>
      <c r="IN1" s="76"/>
      <c r="IO1" s="76"/>
      <c r="IP1" s="76"/>
      <c r="IQ1" s="76"/>
      <c r="IR1" s="76"/>
      <c r="IS1" s="76"/>
      <c r="IT1" s="76"/>
      <c r="IU1" s="76"/>
      <c r="IV1" s="76"/>
      <c r="IW1" s="76"/>
      <c r="IX1" s="76"/>
      <c r="IY1" s="76"/>
      <c r="IZ1" s="76"/>
      <c r="JA1" s="76"/>
      <c r="JB1" s="76"/>
      <c r="JC1" s="76"/>
      <c r="JD1" s="76"/>
      <c r="JE1" s="76"/>
      <c r="JF1" s="76"/>
      <c r="JG1" s="76"/>
      <c r="JH1" s="76"/>
      <c r="JI1" s="76"/>
      <c r="JJ1" s="76"/>
      <c r="JK1" s="76"/>
      <c r="JL1" s="76"/>
      <c r="JM1" s="76"/>
      <c r="JN1" s="76"/>
      <c r="JO1" s="76"/>
      <c r="JP1" s="76"/>
      <c r="JQ1" s="76"/>
      <c r="JR1" s="76"/>
      <c r="JS1" s="76"/>
      <c r="JT1" s="76"/>
      <c r="JU1" s="76"/>
      <c r="JV1" s="76"/>
      <c r="JW1" s="76"/>
      <c r="JX1" s="76"/>
      <c r="JY1" s="76"/>
      <c r="JZ1" s="76"/>
      <c r="KA1" s="76"/>
      <c r="KB1" s="76"/>
      <c r="KC1" s="76"/>
      <c r="KD1" s="76"/>
      <c r="KE1" s="76"/>
      <c r="KF1" s="76"/>
      <c r="KG1" s="76"/>
      <c r="KH1" s="76"/>
      <c r="KI1" s="76"/>
      <c r="KJ1" s="76"/>
      <c r="KK1" s="76"/>
      <c r="KL1" s="76"/>
      <c r="KM1" s="76"/>
      <c r="KN1" s="76"/>
      <c r="KO1" s="76"/>
      <c r="KP1" s="76"/>
      <c r="KQ1" s="76"/>
      <c r="KR1" s="76"/>
      <c r="KS1" s="76"/>
      <c r="KT1" s="76"/>
      <c r="KU1" s="76"/>
      <c r="KV1" s="76"/>
      <c r="KW1" s="76"/>
      <c r="KX1" s="76"/>
      <c r="KY1" s="76"/>
      <c r="KZ1" s="76"/>
      <c r="LA1" s="76"/>
      <c r="LB1" s="76"/>
      <c r="LC1" s="76"/>
      <c r="LD1" s="76"/>
      <c r="LE1" s="76"/>
      <c r="LF1" s="76"/>
      <c r="LG1" s="76"/>
      <c r="LH1" s="76"/>
      <c r="LI1" s="76"/>
      <c r="LJ1" s="76"/>
      <c r="LK1" s="76"/>
      <c r="LL1" s="76"/>
      <c r="LM1" s="76"/>
      <c r="LN1" s="76"/>
      <c r="LO1" s="76"/>
      <c r="LP1" s="76"/>
      <c r="LQ1" s="76"/>
      <c r="LR1" s="76"/>
      <c r="LS1" s="76"/>
      <c r="LT1" s="76"/>
      <c r="LU1" s="76"/>
      <c r="LV1" s="76"/>
      <c r="LW1" s="76"/>
      <c r="LX1" s="76"/>
      <c r="LY1" s="76"/>
      <c r="LZ1" s="76"/>
      <c r="MA1" s="76"/>
      <c r="MB1" s="76"/>
      <c r="MC1" s="76"/>
      <c r="MD1" s="76"/>
      <c r="ME1" s="76"/>
      <c r="MF1" s="76"/>
      <c r="MG1" s="76"/>
      <c r="MH1" s="76"/>
      <c r="MI1" s="76"/>
      <c r="MJ1" s="76"/>
      <c r="MK1" s="76"/>
      <c r="ML1" s="76"/>
      <c r="MM1" s="76"/>
      <c r="MN1" s="76"/>
      <c r="MO1" s="76"/>
      <c r="MP1" s="76"/>
      <c r="MQ1" s="76"/>
      <c r="MR1" s="76"/>
      <c r="MS1" s="76"/>
      <c r="MT1" s="76"/>
      <c r="MU1" s="76"/>
      <c r="MV1" s="76"/>
      <c r="MW1" s="76"/>
      <c r="MX1" s="76"/>
      <c r="MY1" s="76"/>
      <c r="MZ1" s="76"/>
      <c r="NA1" s="76"/>
      <c r="NB1" s="76"/>
      <c r="NC1" s="76"/>
      <c r="ND1" s="76"/>
      <c r="NE1" s="76"/>
      <c r="NF1" s="76"/>
      <c r="NG1" s="76"/>
      <c r="NH1" s="76"/>
      <c r="NI1" s="76"/>
      <c r="NJ1" s="76"/>
      <c r="NK1" s="76"/>
      <c r="NL1" s="76"/>
      <c r="NM1" s="76"/>
      <c r="NN1" s="76"/>
      <c r="NO1" s="76"/>
      <c r="NP1" s="76"/>
      <c r="NQ1" s="76"/>
      <c r="NR1" s="76"/>
      <c r="NS1" s="76"/>
      <c r="NT1" s="76"/>
      <c r="NU1" s="76"/>
      <c r="NV1" s="76"/>
      <c r="NW1" s="76"/>
      <c r="NX1" s="76"/>
      <c r="NY1" s="76"/>
      <c r="NZ1" s="76"/>
      <c r="OA1" s="76"/>
      <c r="OB1" s="76"/>
      <c r="OC1" s="76"/>
      <c r="OD1" s="76"/>
      <c r="OE1" s="76"/>
      <c r="OF1" s="76"/>
      <c r="OG1" s="76"/>
      <c r="OH1" s="76"/>
      <c r="OI1" s="76"/>
      <c r="OJ1" s="76"/>
      <c r="OK1" s="76"/>
      <c r="OL1" s="76"/>
      <c r="OM1" s="76"/>
      <c r="ON1" s="76"/>
      <c r="OO1" s="76"/>
      <c r="OP1" s="76"/>
      <c r="OQ1" s="76"/>
      <c r="OR1" s="76"/>
      <c r="OS1" s="76"/>
      <c r="OT1" s="76"/>
      <c r="OU1" s="76"/>
      <c r="OV1" s="76"/>
      <c r="OW1" s="76"/>
      <c r="OX1" s="76"/>
      <c r="OY1" s="76"/>
      <c r="OZ1" s="76"/>
      <c r="PA1" s="76"/>
      <c r="PB1" s="76"/>
      <c r="PC1" s="76"/>
      <c r="PD1" s="76"/>
      <c r="PE1" s="76"/>
      <c r="PF1" s="76"/>
      <c r="PG1" s="76"/>
      <c r="PH1" s="76"/>
      <c r="PI1" s="76"/>
      <c r="PJ1" s="76"/>
      <c r="PK1" s="76"/>
      <c r="PL1" s="76"/>
      <c r="PM1" s="76"/>
      <c r="PN1" s="76"/>
      <c r="PO1" s="76"/>
      <c r="PP1" s="76"/>
      <c r="PQ1" s="76"/>
      <c r="PR1" s="76"/>
      <c r="PS1" s="76"/>
      <c r="PT1" s="76"/>
      <c r="PU1" s="76"/>
      <c r="PV1" s="76"/>
      <c r="PW1" s="76"/>
      <c r="PX1" s="76"/>
      <c r="PY1" s="76"/>
      <c r="PZ1" s="76"/>
      <c r="QA1" s="76"/>
      <c r="QB1" s="76"/>
      <c r="QC1" s="76"/>
      <c r="QD1" s="76"/>
      <c r="QE1" s="76"/>
      <c r="QF1" s="76"/>
      <c r="QG1" s="76"/>
      <c r="QH1" s="76"/>
      <c r="QI1" s="76"/>
      <c r="QJ1" s="76"/>
      <c r="QK1" s="76"/>
      <c r="QL1" s="76"/>
      <c r="QM1" s="76"/>
      <c r="QN1" s="76"/>
      <c r="QO1" s="76"/>
      <c r="QP1" s="76"/>
      <c r="QQ1" s="76"/>
      <c r="QR1" s="76"/>
      <c r="QS1" s="76"/>
      <c r="QT1" s="76"/>
      <c r="QU1" s="76"/>
      <c r="QV1" s="76"/>
      <c r="QW1" s="76"/>
      <c r="QX1" s="76"/>
      <c r="QY1" s="76"/>
      <c r="QZ1" s="76"/>
      <c r="RA1" s="76"/>
      <c r="RB1" s="76"/>
      <c r="RC1" s="76"/>
      <c r="RD1" s="76"/>
      <c r="RE1" s="76"/>
      <c r="RF1" s="76"/>
      <c r="RG1" s="76"/>
      <c r="RH1" s="76"/>
      <c r="RI1" s="76"/>
      <c r="RJ1" s="76"/>
      <c r="RK1" s="76"/>
      <c r="RL1" s="76"/>
      <c r="RM1" s="76"/>
      <c r="RN1" s="76"/>
      <c r="RO1" s="76"/>
      <c r="RP1" s="76"/>
      <c r="RQ1" s="76"/>
      <c r="RR1" s="76"/>
      <c r="RS1" s="76"/>
      <c r="RT1" s="76"/>
      <c r="RU1" s="76"/>
      <c r="RV1" s="76"/>
      <c r="RW1" s="76"/>
      <c r="RX1" s="76"/>
      <c r="RY1" s="76"/>
      <c r="RZ1" s="76"/>
      <c r="SA1" s="76"/>
      <c r="SB1" s="76"/>
      <c r="SC1" s="76"/>
      <c r="SD1" s="76"/>
      <c r="SE1" s="76"/>
      <c r="SF1" s="76"/>
      <c r="SG1" s="76"/>
      <c r="SH1" s="76"/>
      <c r="SI1" s="76"/>
      <c r="SJ1" s="76"/>
      <c r="SK1" s="76"/>
      <c r="SL1" s="76"/>
      <c r="SM1" s="76"/>
      <c r="SN1" s="76"/>
      <c r="SO1" s="76"/>
      <c r="SP1" s="76"/>
      <c r="SQ1" s="76"/>
      <c r="SR1" s="76"/>
      <c r="SS1" s="76"/>
      <c r="ST1" s="76"/>
      <c r="SU1" s="76"/>
      <c r="SV1" s="76"/>
      <c r="SW1" s="76"/>
      <c r="SX1" s="76"/>
      <c r="SY1" s="76"/>
      <c r="SZ1" s="76"/>
      <c r="TA1" s="76"/>
      <c r="TB1" s="76"/>
      <c r="TC1" s="76"/>
      <c r="TD1" s="76"/>
      <c r="TE1" s="76"/>
      <c r="TF1" s="76"/>
      <c r="TG1" s="76"/>
      <c r="TH1" s="76"/>
      <c r="TI1" s="76"/>
      <c r="TJ1" s="76"/>
      <c r="TK1" s="76"/>
      <c r="TL1" s="76"/>
      <c r="TM1" s="76"/>
      <c r="TN1" s="76"/>
      <c r="TO1" s="76"/>
      <c r="TP1" s="76"/>
      <c r="TQ1" s="76"/>
      <c r="TR1" s="76"/>
      <c r="TS1" s="76"/>
      <c r="TT1" s="76"/>
      <c r="TU1" s="76"/>
      <c r="TV1" s="76"/>
      <c r="TW1" s="76"/>
      <c r="TX1" s="76"/>
      <c r="TY1" s="76"/>
      <c r="TZ1" s="76"/>
      <c r="UA1" s="76"/>
      <c r="UB1" s="76"/>
      <c r="UC1" s="76"/>
      <c r="UD1" s="76"/>
      <c r="UE1" s="76"/>
      <c r="UF1" s="76"/>
      <c r="UG1" s="76"/>
      <c r="UH1" s="76"/>
      <c r="UI1" s="76"/>
      <c r="UJ1" s="76"/>
      <c r="UK1" s="76"/>
      <c r="UL1" s="76"/>
      <c r="UM1" s="76"/>
      <c r="UN1" s="76"/>
      <c r="UO1" s="76"/>
      <c r="UP1" s="76"/>
      <c r="UQ1" s="76"/>
      <c r="UR1" s="76"/>
      <c r="US1" s="76"/>
      <c r="UT1" s="76"/>
      <c r="UU1" s="76"/>
      <c r="UV1" s="76"/>
      <c r="UW1" s="76"/>
      <c r="UX1" s="76"/>
      <c r="UY1" s="76"/>
      <c r="UZ1" s="76"/>
      <c r="VA1" s="76"/>
      <c r="VB1" s="76"/>
      <c r="VC1" s="76"/>
      <c r="VD1" s="76"/>
      <c r="VE1" s="76"/>
      <c r="VF1" s="76"/>
      <c r="VG1" s="76"/>
      <c r="VH1" s="76"/>
      <c r="VI1" s="76"/>
      <c r="VJ1" s="76"/>
      <c r="VK1" s="76"/>
      <c r="VL1" s="76"/>
      <c r="VM1" s="76"/>
      <c r="VN1" s="76"/>
      <c r="VO1" s="76"/>
      <c r="VP1" s="76"/>
      <c r="VQ1" s="76"/>
      <c r="VR1" s="76"/>
      <c r="VS1" s="76"/>
      <c r="VT1" s="76"/>
      <c r="VU1" s="76"/>
      <c r="VV1" s="76"/>
      <c r="VW1" s="76"/>
      <c r="VX1" s="76"/>
      <c r="VY1" s="76"/>
      <c r="VZ1" s="76"/>
      <c r="WA1" s="76"/>
      <c r="WB1" s="76"/>
      <c r="WC1" s="76"/>
      <c r="WD1" s="76"/>
      <c r="WE1" s="76"/>
      <c r="WF1" s="76"/>
      <c r="WG1" s="76"/>
      <c r="WH1" s="76"/>
      <c r="WI1" s="76"/>
      <c r="WJ1" s="76"/>
      <c r="WK1" s="76"/>
      <c r="WL1" s="76"/>
      <c r="WM1" s="76"/>
      <c r="WN1" s="76"/>
      <c r="WO1" s="76"/>
      <c r="WP1" s="76"/>
      <c r="WQ1" s="76"/>
      <c r="WR1" s="76"/>
      <c r="WS1" s="76"/>
      <c r="WT1" s="76"/>
      <c r="WU1" s="76"/>
      <c r="WV1" s="76"/>
      <c r="WW1" s="76"/>
      <c r="WX1" s="76"/>
      <c r="WY1" s="76"/>
      <c r="WZ1" s="76"/>
      <c r="XA1" s="76"/>
      <c r="XB1" s="76"/>
      <c r="XC1" s="76"/>
      <c r="XD1" s="76"/>
      <c r="XE1" s="76"/>
      <c r="XF1" s="76"/>
      <c r="XG1" s="76"/>
      <c r="XH1" s="76"/>
      <c r="XI1" s="76"/>
      <c r="XJ1" s="76"/>
      <c r="XK1" s="76"/>
      <c r="XL1" s="76"/>
      <c r="XM1" s="76"/>
      <c r="XN1" s="76"/>
      <c r="XO1" s="76"/>
      <c r="XP1" s="76"/>
      <c r="XQ1" s="76"/>
      <c r="XR1" s="76"/>
      <c r="XS1" s="76"/>
      <c r="XT1" s="76"/>
      <c r="XU1" s="76"/>
      <c r="XV1" s="76"/>
      <c r="XW1" s="76"/>
      <c r="XX1" s="76"/>
      <c r="XY1" s="76"/>
      <c r="XZ1" s="76"/>
      <c r="YA1" s="76"/>
      <c r="YB1" s="76"/>
      <c r="YC1" s="76"/>
      <c r="YD1" s="76"/>
      <c r="YE1" s="76"/>
      <c r="YF1" s="76"/>
      <c r="YG1" s="76"/>
      <c r="YH1" s="76"/>
      <c r="YI1" s="76"/>
      <c r="YJ1" s="76"/>
      <c r="YK1" s="76"/>
      <c r="YL1" s="76"/>
      <c r="YM1" s="76"/>
      <c r="YN1" s="76"/>
      <c r="YO1" s="76"/>
      <c r="YP1" s="76"/>
      <c r="YQ1" s="76"/>
      <c r="YR1" s="76"/>
      <c r="YS1" s="76"/>
      <c r="YT1" s="76"/>
      <c r="YU1" s="76"/>
      <c r="YV1" s="76"/>
      <c r="YW1" s="76"/>
      <c r="YX1" s="76"/>
      <c r="YY1" s="76"/>
      <c r="YZ1" s="76"/>
      <c r="ZA1" s="76"/>
      <c r="ZB1" s="76"/>
      <c r="ZC1" s="76"/>
      <c r="ZD1" s="76"/>
      <c r="ZE1" s="76"/>
      <c r="ZF1" s="76"/>
      <c r="ZG1" s="76"/>
      <c r="ZH1" s="76"/>
      <c r="ZI1" s="76"/>
      <c r="ZJ1" s="76"/>
      <c r="ZK1" s="76"/>
      <c r="ZL1" s="76"/>
      <c r="ZM1" s="76"/>
      <c r="ZN1" s="76"/>
      <c r="ZO1" s="76"/>
      <c r="ZP1" s="76"/>
      <c r="ZQ1" s="76"/>
      <c r="ZR1" s="76"/>
      <c r="ZS1" s="76"/>
      <c r="ZT1" s="76"/>
      <c r="ZU1" s="76"/>
      <c r="ZV1" s="76"/>
      <c r="ZW1" s="76"/>
      <c r="ZX1" s="76"/>
      <c r="ZY1" s="76"/>
      <c r="ZZ1" s="76"/>
      <c r="AAA1" s="76"/>
      <c r="AAB1" s="76"/>
      <c r="AAC1" s="76"/>
      <c r="AAD1" s="76"/>
      <c r="AAE1" s="76"/>
      <c r="AAF1" s="76"/>
      <c r="AAG1" s="76"/>
      <c r="AAH1" s="76"/>
      <c r="AAI1" s="76"/>
      <c r="AAJ1" s="76"/>
      <c r="AAK1" s="76"/>
      <c r="AAL1" s="76"/>
      <c r="AAM1" s="76"/>
      <c r="AAN1" s="76"/>
      <c r="AAO1" s="76"/>
      <c r="AAP1" s="76"/>
      <c r="AAQ1" s="76"/>
      <c r="AAR1" s="76"/>
      <c r="AAS1" s="76"/>
      <c r="AAT1" s="76"/>
      <c r="AAU1" s="76"/>
      <c r="AAV1" s="76"/>
      <c r="AAW1" s="76"/>
      <c r="AAX1" s="76"/>
      <c r="AAY1" s="76"/>
      <c r="AAZ1" s="76"/>
      <c r="ABA1" s="76"/>
      <c r="ABB1" s="76"/>
      <c r="ABC1" s="76"/>
      <c r="ABD1" s="76"/>
      <c r="ABE1" s="76"/>
      <c r="ABF1" s="76"/>
      <c r="ABG1" s="76"/>
      <c r="ABH1" s="76"/>
      <c r="ABI1" s="76"/>
      <c r="ABJ1" s="76"/>
      <c r="ABK1" s="76"/>
      <c r="ABL1" s="76"/>
      <c r="ABM1" s="76"/>
      <c r="ABN1" s="76"/>
      <c r="ABO1" s="76"/>
      <c r="ABP1" s="76"/>
      <c r="ABQ1" s="76"/>
      <c r="ABR1" s="76"/>
      <c r="ABS1" s="76"/>
      <c r="ABT1" s="76"/>
      <c r="ABU1" s="76"/>
      <c r="ABV1" s="76"/>
      <c r="ABW1" s="76"/>
      <c r="ABX1" s="76"/>
      <c r="ABY1" s="76"/>
      <c r="ABZ1" s="76"/>
      <c r="ACA1" s="76"/>
      <c r="ACB1" s="76"/>
      <c r="ACC1" s="76"/>
      <c r="ACD1" s="76"/>
      <c r="ACE1" s="76"/>
      <c r="ACF1" s="76"/>
      <c r="ACG1" s="76"/>
      <c r="ACH1" s="76"/>
      <c r="ACI1" s="76"/>
      <c r="ACJ1" s="76"/>
      <c r="ACK1" s="76"/>
      <c r="ACL1" s="76"/>
      <c r="ACM1" s="76"/>
      <c r="ACN1" s="76"/>
      <c r="ACO1" s="76"/>
      <c r="ACP1" s="76"/>
      <c r="ACQ1" s="76"/>
      <c r="ACR1" s="76"/>
      <c r="ACS1" s="76"/>
      <c r="ACT1" s="76"/>
      <c r="ACU1" s="76"/>
      <c r="ACV1" s="76"/>
      <c r="ACW1" s="76"/>
      <c r="ACX1" s="76"/>
      <c r="ACY1" s="76"/>
      <c r="ACZ1" s="76"/>
      <c r="ADA1" s="76"/>
      <c r="ADB1" s="76"/>
      <c r="ADC1" s="76"/>
      <c r="ADD1" s="76"/>
      <c r="ADE1" s="76"/>
      <c r="ADF1" s="76"/>
      <c r="ADG1" s="76"/>
      <c r="ADH1" s="76"/>
      <c r="ADI1" s="76"/>
      <c r="ADJ1" s="76"/>
      <c r="ADK1" s="76"/>
      <c r="ADL1" s="76"/>
      <c r="ADM1" s="76"/>
      <c r="ADN1" s="76"/>
      <c r="ADO1" s="76"/>
      <c r="ADP1" s="76"/>
      <c r="ADQ1" s="76"/>
      <c r="ADR1" s="76"/>
      <c r="ADS1" s="76"/>
      <c r="ADT1" s="76"/>
      <c r="ADU1" s="76"/>
      <c r="ADV1" s="76"/>
      <c r="ADW1" s="76"/>
      <c r="ADX1" s="76"/>
      <c r="ADY1" s="76"/>
      <c r="ADZ1" s="76"/>
      <c r="AEA1" s="76"/>
      <c r="AEB1" s="76"/>
      <c r="AEC1" s="76"/>
      <c r="AED1" s="76"/>
      <c r="AEE1" s="76"/>
      <c r="AEF1" s="76"/>
      <c r="AEG1" s="76"/>
      <c r="AEH1" s="76"/>
      <c r="AEI1" s="76"/>
      <c r="AEJ1" s="76"/>
      <c r="AEK1" s="76"/>
      <c r="AEL1" s="76"/>
      <c r="AEM1" s="76"/>
      <c r="AEN1" s="76"/>
      <c r="AEO1" s="76"/>
      <c r="AEP1" s="76"/>
      <c r="AEQ1" s="76"/>
      <c r="AER1" s="76"/>
      <c r="AES1" s="76"/>
      <c r="AET1" s="76"/>
      <c r="AEU1" s="76"/>
      <c r="AEV1" s="76"/>
      <c r="AEW1" s="76"/>
      <c r="AEX1" s="76"/>
      <c r="AEY1" s="76"/>
      <c r="AEZ1" s="76"/>
      <c r="AFA1" s="76"/>
      <c r="AFB1" s="76"/>
      <c r="AFC1" s="76"/>
      <c r="AFD1" s="76"/>
      <c r="AFE1" s="76"/>
      <c r="AFF1" s="76"/>
      <c r="AFG1" s="76"/>
      <c r="AFH1" s="76"/>
      <c r="AFI1" s="76"/>
      <c r="AFJ1" s="76"/>
      <c r="AFK1" s="76"/>
      <c r="AFL1" s="76"/>
      <c r="AFM1" s="76"/>
      <c r="AFN1" s="76"/>
      <c r="AFO1" s="76"/>
      <c r="AFP1" s="76"/>
      <c r="AFQ1" s="76"/>
      <c r="AFR1" s="76"/>
      <c r="AFS1" s="76"/>
      <c r="AFT1" s="76"/>
      <c r="AFU1" s="76"/>
      <c r="AFV1" s="76"/>
      <c r="AFW1" s="76"/>
      <c r="AFX1" s="76"/>
      <c r="AFY1" s="76"/>
      <c r="AFZ1" s="76"/>
      <c r="AGA1" s="76"/>
      <c r="AGB1" s="76"/>
      <c r="AGC1" s="76"/>
      <c r="AGD1" s="76"/>
      <c r="AGE1" s="76"/>
      <c r="AGF1" s="76"/>
      <c r="AGG1" s="76"/>
      <c r="AGH1" s="76"/>
      <c r="AGI1" s="76"/>
      <c r="AGJ1" s="76"/>
      <c r="AGK1" s="76"/>
      <c r="AGL1" s="76"/>
      <c r="AGM1" s="76"/>
      <c r="AGN1" s="76"/>
      <c r="AGO1" s="76"/>
      <c r="AGP1" s="76"/>
      <c r="AGQ1" s="76"/>
      <c r="AGR1" s="76"/>
      <c r="AGS1" s="76"/>
      <c r="AGT1" s="76"/>
      <c r="AGU1" s="76"/>
      <c r="AGV1" s="76"/>
      <c r="AGW1" s="76"/>
      <c r="AGX1" s="76"/>
      <c r="AGY1" s="76"/>
      <c r="AGZ1" s="76"/>
      <c r="AHA1" s="76"/>
      <c r="AHB1" s="76"/>
      <c r="AHC1" s="76"/>
      <c r="AHD1" s="76"/>
      <c r="AHE1" s="76"/>
      <c r="AHF1" s="76"/>
      <c r="AHG1" s="76"/>
      <c r="AHH1" s="76"/>
      <c r="AHI1" s="76"/>
      <c r="AHJ1" s="76"/>
      <c r="AHK1" s="76"/>
      <c r="AHL1" s="76"/>
      <c r="AHM1" s="76"/>
      <c r="AHN1" s="76"/>
      <c r="AHO1" s="76"/>
      <c r="AHP1" s="76"/>
      <c r="AHQ1" s="76"/>
      <c r="AHR1" s="76"/>
      <c r="AHS1" s="76"/>
      <c r="AHT1" s="76"/>
      <c r="AHU1" s="76"/>
      <c r="AHV1" s="76"/>
      <c r="AHW1" s="76"/>
      <c r="AHX1" s="76"/>
      <c r="AHY1" s="76"/>
      <c r="AHZ1" s="76"/>
      <c r="AIA1" s="76"/>
      <c r="AIB1" s="76"/>
      <c r="AIC1" s="76"/>
      <c r="AID1" s="76"/>
      <c r="AIE1" s="76"/>
      <c r="AIF1" s="76"/>
      <c r="AIG1" s="76"/>
      <c r="AIH1" s="76"/>
      <c r="AII1" s="76"/>
      <c r="AIJ1" s="76"/>
      <c r="AIK1" s="76"/>
      <c r="AIL1" s="76"/>
      <c r="AIM1" s="76"/>
      <c r="AIN1" s="76"/>
      <c r="AIO1" s="76"/>
      <c r="AIP1" s="76"/>
      <c r="AIQ1" s="76"/>
      <c r="AIR1" s="76"/>
      <c r="AIS1" s="76"/>
      <c r="AIT1" s="76"/>
      <c r="AIU1" s="76"/>
      <c r="AIV1" s="76"/>
      <c r="AIW1" s="76"/>
      <c r="AIX1" s="76"/>
      <c r="AIY1" s="76"/>
      <c r="AIZ1" s="76"/>
      <c r="AJA1" s="76"/>
      <c r="AJB1" s="76"/>
      <c r="AJC1" s="76"/>
      <c r="AJD1" s="76"/>
      <c r="AJE1" s="76"/>
      <c r="AJF1" s="76"/>
      <c r="AJG1" s="76"/>
      <c r="AJH1" s="76"/>
      <c r="AJI1" s="76"/>
      <c r="AJJ1" s="76"/>
      <c r="AJK1" s="76"/>
      <c r="AJL1" s="76"/>
      <c r="AJM1" s="76"/>
      <c r="AJN1" s="76"/>
      <c r="AJO1" s="76"/>
      <c r="AJP1" s="76"/>
      <c r="AJQ1" s="76"/>
      <c r="AJR1" s="76"/>
      <c r="AJS1" s="76"/>
      <c r="AJT1" s="76"/>
      <c r="AJU1" s="76"/>
      <c r="AJV1" s="76"/>
      <c r="AJW1" s="76"/>
      <c r="AJX1" s="76"/>
      <c r="AJY1" s="76"/>
      <c r="AJZ1" s="76"/>
      <c r="AKA1" s="76"/>
      <c r="AKB1" s="76"/>
      <c r="AKC1" s="76"/>
      <c r="AKD1" s="76"/>
      <c r="AKE1" s="76"/>
      <c r="AKF1" s="76"/>
      <c r="AKG1" s="76"/>
      <c r="AKH1" s="76"/>
      <c r="AKI1" s="76"/>
      <c r="AKJ1" s="76"/>
      <c r="AKK1" s="76"/>
      <c r="AKL1" s="76"/>
      <c r="AKM1" s="76"/>
      <c r="AKN1" s="76"/>
      <c r="AKO1" s="76"/>
      <c r="AKP1" s="76"/>
      <c r="AKQ1" s="76"/>
      <c r="AKR1" s="76"/>
      <c r="AKS1" s="76"/>
      <c r="AKT1" s="76"/>
      <c r="AKU1" s="76"/>
      <c r="AKV1" s="76"/>
      <c r="AKW1" s="76"/>
      <c r="AKX1" s="76"/>
      <c r="AKY1" s="76"/>
      <c r="AKZ1" s="76"/>
      <c r="ALA1" s="76"/>
      <c r="ALB1" s="76"/>
      <c r="ALC1" s="76"/>
      <c r="ALD1" s="76"/>
      <c r="ALE1" s="76"/>
      <c r="ALF1" s="76"/>
      <c r="ALG1" s="76"/>
      <c r="ALH1" s="76"/>
      <c r="ALI1" s="76"/>
      <c r="ALJ1" s="76"/>
      <c r="ALK1" s="76"/>
      <c r="ALL1" s="76"/>
      <c r="ALM1" s="76"/>
      <c r="ALN1" s="76"/>
      <c r="ALO1" s="76"/>
      <c r="ALP1" s="76"/>
      <c r="ALQ1" s="76"/>
      <c r="ALR1" s="76"/>
      <c r="ALS1" s="76"/>
      <c r="ALT1" s="76"/>
      <c r="ALU1" s="76"/>
      <c r="ALV1" s="76"/>
      <c r="ALW1" s="76"/>
      <c r="ALX1" s="76"/>
      <c r="ALY1" s="76"/>
      <c r="ALZ1" s="76"/>
      <c r="AMA1" s="76"/>
      <c r="AMB1" s="76"/>
      <c r="AMC1" s="76"/>
      <c r="AMD1" s="76"/>
      <c r="AME1" s="76"/>
      <c r="AMF1" s="76"/>
      <c r="AMG1" s="76"/>
      <c r="AMH1" s="76"/>
      <c r="AMI1" s="76"/>
      <c r="AMJ1" s="76"/>
    </row>
    <row r="2" spans="1:1025" x14ac:dyDescent="0.25">
      <c r="A2" s="76"/>
      <c r="B2" s="76"/>
      <c r="C2" s="76"/>
      <c r="D2" s="76"/>
      <c r="E2" s="76"/>
      <c r="F2" s="125"/>
      <c r="G2" s="125"/>
      <c r="H2" s="125"/>
      <c r="I2" s="76"/>
      <c r="J2" s="563" t="s">
        <v>49</v>
      </c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  <c r="DK2" s="76"/>
      <c r="DL2" s="76"/>
      <c r="DM2" s="76"/>
      <c r="DN2" s="76"/>
      <c r="DO2" s="76"/>
      <c r="DP2" s="76"/>
      <c r="DQ2" s="76"/>
      <c r="DR2" s="76"/>
      <c r="DS2" s="76"/>
      <c r="DT2" s="76"/>
      <c r="DU2" s="76"/>
      <c r="DV2" s="76"/>
      <c r="DW2" s="76"/>
      <c r="DX2" s="76"/>
      <c r="DY2" s="76"/>
      <c r="DZ2" s="76"/>
      <c r="EA2" s="76"/>
      <c r="EB2" s="76"/>
      <c r="EC2" s="76"/>
      <c r="ED2" s="76"/>
      <c r="EE2" s="76"/>
      <c r="EF2" s="76"/>
      <c r="EG2" s="76"/>
      <c r="EH2" s="76"/>
      <c r="EI2" s="76"/>
      <c r="EJ2" s="76"/>
      <c r="EK2" s="76"/>
      <c r="EL2" s="76"/>
      <c r="EM2" s="76"/>
      <c r="EN2" s="76"/>
      <c r="EO2" s="76"/>
      <c r="EP2" s="76"/>
      <c r="EQ2" s="76"/>
      <c r="ER2" s="76"/>
      <c r="ES2" s="76"/>
      <c r="ET2" s="76"/>
      <c r="EU2" s="76"/>
      <c r="EV2" s="76"/>
      <c r="EW2" s="76"/>
      <c r="EX2" s="76"/>
      <c r="EY2" s="76"/>
      <c r="EZ2" s="76"/>
      <c r="FA2" s="76"/>
      <c r="FB2" s="76"/>
      <c r="FC2" s="76"/>
      <c r="FD2" s="76"/>
      <c r="FE2" s="76"/>
      <c r="FF2" s="76"/>
      <c r="FG2" s="76"/>
      <c r="FH2" s="76"/>
      <c r="FI2" s="76"/>
      <c r="FJ2" s="76"/>
      <c r="FK2" s="76"/>
      <c r="FL2" s="76"/>
      <c r="FM2" s="76"/>
      <c r="FN2" s="76"/>
      <c r="FO2" s="76"/>
      <c r="FP2" s="76"/>
      <c r="FQ2" s="76"/>
      <c r="FR2" s="76"/>
      <c r="FS2" s="76"/>
      <c r="FT2" s="76"/>
      <c r="FU2" s="76"/>
      <c r="FV2" s="76"/>
      <c r="FW2" s="76"/>
      <c r="FX2" s="76"/>
      <c r="FY2" s="76"/>
      <c r="FZ2" s="76"/>
      <c r="GA2" s="76"/>
      <c r="GB2" s="76"/>
      <c r="GC2" s="76"/>
      <c r="GD2" s="76"/>
      <c r="GE2" s="76"/>
      <c r="GF2" s="76"/>
      <c r="GG2" s="76"/>
      <c r="GH2" s="76"/>
      <c r="GI2" s="76"/>
      <c r="GJ2" s="76"/>
      <c r="GK2" s="76"/>
      <c r="GL2" s="76"/>
      <c r="GM2" s="76"/>
      <c r="GN2" s="76"/>
      <c r="GO2" s="76"/>
      <c r="GP2" s="76"/>
      <c r="GQ2" s="76"/>
      <c r="GR2" s="76"/>
      <c r="GS2" s="76"/>
      <c r="GT2" s="76"/>
      <c r="GU2" s="76"/>
      <c r="GV2" s="76"/>
      <c r="GW2" s="76"/>
      <c r="GX2" s="76"/>
      <c r="GY2" s="76"/>
      <c r="GZ2" s="76"/>
      <c r="HA2" s="76"/>
      <c r="HB2" s="76"/>
      <c r="HC2" s="76"/>
      <c r="HD2" s="76"/>
      <c r="HE2" s="76"/>
      <c r="HF2" s="76"/>
      <c r="HG2" s="76"/>
      <c r="HH2" s="76"/>
      <c r="HI2" s="76"/>
      <c r="HJ2" s="76"/>
      <c r="HK2" s="76"/>
      <c r="HL2" s="76"/>
      <c r="HM2" s="76"/>
      <c r="HN2" s="76"/>
      <c r="HO2" s="76"/>
      <c r="HP2" s="76"/>
      <c r="HQ2" s="76"/>
      <c r="HR2" s="76"/>
      <c r="HS2" s="76"/>
      <c r="HT2" s="76"/>
      <c r="HU2" s="76"/>
      <c r="HV2" s="76"/>
      <c r="HW2" s="76"/>
      <c r="HX2" s="76"/>
      <c r="HY2" s="76"/>
      <c r="HZ2" s="76"/>
      <c r="IA2" s="76"/>
      <c r="IB2" s="76"/>
      <c r="IC2" s="76"/>
      <c r="ID2" s="76"/>
      <c r="IE2" s="76"/>
      <c r="IF2" s="76"/>
      <c r="IG2" s="76"/>
      <c r="IH2" s="76"/>
      <c r="II2" s="76"/>
      <c r="IJ2" s="76"/>
      <c r="IK2" s="76"/>
      <c r="IL2" s="76"/>
      <c r="IM2" s="76"/>
      <c r="IN2" s="76"/>
      <c r="IO2" s="76"/>
      <c r="IP2" s="76"/>
      <c r="IQ2" s="76"/>
      <c r="IR2" s="76"/>
      <c r="IS2" s="76"/>
      <c r="IT2" s="76"/>
      <c r="IU2" s="76"/>
      <c r="IV2" s="76"/>
      <c r="IW2" s="76"/>
      <c r="IX2" s="76"/>
      <c r="IY2" s="76"/>
      <c r="IZ2" s="76"/>
      <c r="JA2" s="76"/>
      <c r="JB2" s="76"/>
      <c r="JC2" s="76"/>
      <c r="JD2" s="76"/>
      <c r="JE2" s="76"/>
      <c r="JF2" s="76"/>
      <c r="JG2" s="76"/>
      <c r="JH2" s="76"/>
      <c r="JI2" s="76"/>
      <c r="JJ2" s="76"/>
      <c r="JK2" s="76"/>
      <c r="JL2" s="76"/>
      <c r="JM2" s="76"/>
      <c r="JN2" s="76"/>
      <c r="JO2" s="76"/>
      <c r="JP2" s="76"/>
      <c r="JQ2" s="76"/>
      <c r="JR2" s="76"/>
      <c r="JS2" s="76"/>
      <c r="JT2" s="76"/>
      <c r="JU2" s="76"/>
      <c r="JV2" s="76"/>
      <c r="JW2" s="76"/>
      <c r="JX2" s="76"/>
      <c r="JY2" s="76"/>
      <c r="JZ2" s="76"/>
      <c r="KA2" s="76"/>
      <c r="KB2" s="76"/>
      <c r="KC2" s="76"/>
      <c r="KD2" s="76"/>
      <c r="KE2" s="76"/>
      <c r="KF2" s="76"/>
      <c r="KG2" s="76"/>
      <c r="KH2" s="76"/>
      <c r="KI2" s="76"/>
      <c r="KJ2" s="76"/>
      <c r="KK2" s="76"/>
      <c r="KL2" s="76"/>
      <c r="KM2" s="76"/>
      <c r="KN2" s="76"/>
      <c r="KO2" s="76"/>
      <c r="KP2" s="76"/>
      <c r="KQ2" s="76"/>
      <c r="KR2" s="76"/>
      <c r="KS2" s="76"/>
      <c r="KT2" s="76"/>
      <c r="KU2" s="76"/>
      <c r="KV2" s="76"/>
      <c r="KW2" s="76"/>
      <c r="KX2" s="76"/>
      <c r="KY2" s="76"/>
      <c r="KZ2" s="76"/>
      <c r="LA2" s="76"/>
      <c r="LB2" s="76"/>
      <c r="LC2" s="76"/>
      <c r="LD2" s="76"/>
      <c r="LE2" s="76"/>
      <c r="LF2" s="76"/>
      <c r="LG2" s="76"/>
      <c r="LH2" s="76"/>
      <c r="LI2" s="76"/>
      <c r="LJ2" s="76"/>
      <c r="LK2" s="76"/>
      <c r="LL2" s="76"/>
      <c r="LM2" s="76"/>
      <c r="LN2" s="76"/>
      <c r="LO2" s="76"/>
      <c r="LP2" s="76"/>
      <c r="LQ2" s="76"/>
      <c r="LR2" s="76"/>
      <c r="LS2" s="76"/>
      <c r="LT2" s="76"/>
      <c r="LU2" s="76"/>
      <c r="LV2" s="76"/>
      <c r="LW2" s="76"/>
      <c r="LX2" s="76"/>
      <c r="LY2" s="76"/>
      <c r="LZ2" s="76"/>
      <c r="MA2" s="76"/>
      <c r="MB2" s="76"/>
      <c r="MC2" s="76"/>
      <c r="MD2" s="76"/>
      <c r="ME2" s="76"/>
      <c r="MF2" s="76"/>
      <c r="MG2" s="76"/>
      <c r="MH2" s="76"/>
      <c r="MI2" s="76"/>
      <c r="MJ2" s="76"/>
      <c r="MK2" s="76"/>
      <c r="ML2" s="76"/>
      <c r="MM2" s="76"/>
      <c r="MN2" s="76"/>
      <c r="MO2" s="76"/>
      <c r="MP2" s="76"/>
      <c r="MQ2" s="76"/>
      <c r="MR2" s="76"/>
      <c r="MS2" s="76"/>
      <c r="MT2" s="76"/>
      <c r="MU2" s="76"/>
      <c r="MV2" s="76"/>
      <c r="MW2" s="76"/>
      <c r="MX2" s="76"/>
      <c r="MY2" s="76"/>
      <c r="MZ2" s="76"/>
      <c r="NA2" s="76"/>
      <c r="NB2" s="76"/>
      <c r="NC2" s="76"/>
      <c r="ND2" s="76"/>
      <c r="NE2" s="76"/>
      <c r="NF2" s="76"/>
      <c r="NG2" s="76"/>
      <c r="NH2" s="76"/>
      <c r="NI2" s="76"/>
      <c r="NJ2" s="76"/>
      <c r="NK2" s="76"/>
      <c r="NL2" s="76"/>
      <c r="NM2" s="76"/>
      <c r="NN2" s="76"/>
      <c r="NO2" s="76"/>
      <c r="NP2" s="76"/>
      <c r="NQ2" s="76"/>
      <c r="NR2" s="76"/>
      <c r="NS2" s="76"/>
      <c r="NT2" s="76"/>
      <c r="NU2" s="76"/>
      <c r="NV2" s="76"/>
      <c r="NW2" s="76"/>
      <c r="NX2" s="76"/>
      <c r="NY2" s="76"/>
      <c r="NZ2" s="76"/>
      <c r="OA2" s="76"/>
      <c r="OB2" s="76"/>
      <c r="OC2" s="76"/>
      <c r="OD2" s="76"/>
      <c r="OE2" s="76"/>
      <c r="OF2" s="76"/>
      <c r="OG2" s="76"/>
      <c r="OH2" s="76"/>
      <c r="OI2" s="76"/>
      <c r="OJ2" s="76"/>
      <c r="OK2" s="76"/>
      <c r="OL2" s="76"/>
      <c r="OM2" s="76"/>
      <c r="ON2" s="76"/>
      <c r="OO2" s="76"/>
      <c r="OP2" s="76"/>
      <c r="OQ2" s="76"/>
      <c r="OR2" s="76"/>
      <c r="OS2" s="76"/>
      <c r="OT2" s="76"/>
      <c r="OU2" s="76"/>
      <c r="OV2" s="76"/>
      <c r="OW2" s="76"/>
      <c r="OX2" s="76"/>
      <c r="OY2" s="76"/>
      <c r="OZ2" s="76"/>
      <c r="PA2" s="76"/>
      <c r="PB2" s="76"/>
      <c r="PC2" s="76"/>
      <c r="PD2" s="76"/>
      <c r="PE2" s="76"/>
      <c r="PF2" s="76"/>
      <c r="PG2" s="76"/>
      <c r="PH2" s="76"/>
      <c r="PI2" s="76"/>
      <c r="PJ2" s="76"/>
      <c r="PK2" s="76"/>
      <c r="PL2" s="76"/>
      <c r="PM2" s="76"/>
      <c r="PN2" s="76"/>
      <c r="PO2" s="76"/>
      <c r="PP2" s="76"/>
      <c r="PQ2" s="76"/>
      <c r="PR2" s="76"/>
      <c r="PS2" s="76"/>
      <c r="PT2" s="76"/>
      <c r="PU2" s="76"/>
      <c r="PV2" s="76"/>
      <c r="PW2" s="76"/>
      <c r="PX2" s="76"/>
      <c r="PY2" s="76"/>
      <c r="PZ2" s="76"/>
      <c r="QA2" s="76"/>
      <c r="QB2" s="76"/>
      <c r="QC2" s="76"/>
      <c r="QD2" s="76"/>
      <c r="QE2" s="76"/>
      <c r="QF2" s="76"/>
      <c r="QG2" s="76"/>
      <c r="QH2" s="76"/>
      <c r="QI2" s="76"/>
      <c r="QJ2" s="76"/>
      <c r="QK2" s="76"/>
      <c r="QL2" s="76"/>
      <c r="QM2" s="76"/>
      <c r="QN2" s="76"/>
      <c r="QO2" s="76"/>
      <c r="QP2" s="76"/>
      <c r="QQ2" s="76"/>
      <c r="QR2" s="76"/>
      <c r="QS2" s="76"/>
      <c r="QT2" s="76"/>
      <c r="QU2" s="76"/>
      <c r="QV2" s="76"/>
      <c r="QW2" s="76"/>
      <c r="QX2" s="76"/>
      <c r="QY2" s="76"/>
      <c r="QZ2" s="76"/>
      <c r="RA2" s="76"/>
      <c r="RB2" s="76"/>
      <c r="RC2" s="76"/>
      <c r="RD2" s="76"/>
      <c r="RE2" s="76"/>
      <c r="RF2" s="76"/>
      <c r="RG2" s="76"/>
      <c r="RH2" s="76"/>
      <c r="RI2" s="76"/>
      <c r="RJ2" s="76"/>
      <c r="RK2" s="76"/>
      <c r="RL2" s="76"/>
      <c r="RM2" s="76"/>
      <c r="RN2" s="76"/>
      <c r="RO2" s="76"/>
      <c r="RP2" s="76"/>
      <c r="RQ2" s="76"/>
      <c r="RR2" s="76"/>
      <c r="RS2" s="76"/>
      <c r="RT2" s="76"/>
      <c r="RU2" s="76"/>
      <c r="RV2" s="76"/>
      <c r="RW2" s="76"/>
      <c r="RX2" s="76"/>
      <c r="RY2" s="76"/>
      <c r="RZ2" s="76"/>
      <c r="SA2" s="76"/>
      <c r="SB2" s="76"/>
      <c r="SC2" s="76"/>
      <c r="SD2" s="76"/>
      <c r="SE2" s="76"/>
      <c r="SF2" s="76"/>
      <c r="SG2" s="76"/>
      <c r="SH2" s="76"/>
      <c r="SI2" s="76"/>
      <c r="SJ2" s="76"/>
      <c r="SK2" s="76"/>
      <c r="SL2" s="76"/>
      <c r="SM2" s="76"/>
      <c r="SN2" s="76"/>
      <c r="SO2" s="76"/>
      <c r="SP2" s="76"/>
      <c r="SQ2" s="76"/>
      <c r="SR2" s="76"/>
      <c r="SS2" s="76"/>
      <c r="ST2" s="76"/>
      <c r="SU2" s="76"/>
      <c r="SV2" s="76"/>
      <c r="SW2" s="76"/>
      <c r="SX2" s="76"/>
      <c r="SY2" s="76"/>
      <c r="SZ2" s="76"/>
      <c r="TA2" s="76"/>
      <c r="TB2" s="76"/>
      <c r="TC2" s="76"/>
      <c r="TD2" s="76"/>
      <c r="TE2" s="76"/>
      <c r="TF2" s="76"/>
      <c r="TG2" s="76"/>
      <c r="TH2" s="76"/>
      <c r="TI2" s="76"/>
      <c r="TJ2" s="76"/>
      <c r="TK2" s="76"/>
      <c r="TL2" s="76"/>
      <c r="TM2" s="76"/>
      <c r="TN2" s="76"/>
      <c r="TO2" s="76"/>
      <c r="TP2" s="76"/>
      <c r="TQ2" s="76"/>
      <c r="TR2" s="76"/>
      <c r="TS2" s="76"/>
      <c r="TT2" s="76"/>
      <c r="TU2" s="76"/>
      <c r="TV2" s="76"/>
      <c r="TW2" s="76"/>
      <c r="TX2" s="76"/>
      <c r="TY2" s="76"/>
      <c r="TZ2" s="76"/>
      <c r="UA2" s="76"/>
      <c r="UB2" s="76"/>
      <c r="UC2" s="76"/>
      <c r="UD2" s="76"/>
      <c r="UE2" s="76"/>
      <c r="UF2" s="76"/>
      <c r="UG2" s="76"/>
      <c r="UH2" s="76"/>
      <c r="UI2" s="76"/>
      <c r="UJ2" s="76"/>
      <c r="UK2" s="76"/>
      <c r="UL2" s="76"/>
      <c r="UM2" s="76"/>
      <c r="UN2" s="76"/>
      <c r="UO2" s="76"/>
      <c r="UP2" s="76"/>
      <c r="UQ2" s="76"/>
      <c r="UR2" s="76"/>
      <c r="US2" s="76"/>
      <c r="UT2" s="76"/>
      <c r="UU2" s="76"/>
      <c r="UV2" s="76"/>
      <c r="UW2" s="76"/>
      <c r="UX2" s="76"/>
      <c r="UY2" s="76"/>
      <c r="UZ2" s="76"/>
      <c r="VA2" s="76"/>
      <c r="VB2" s="76"/>
      <c r="VC2" s="76"/>
      <c r="VD2" s="76"/>
      <c r="VE2" s="76"/>
      <c r="VF2" s="76"/>
      <c r="VG2" s="76"/>
      <c r="VH2" s="76"/>
      <c r="VI2" s="76"/>
      <c r="VJ2" s="76"/>
      <c r="VK2" s="76"/>
      <c r="VL2" s="76"/>
      <c r="VM2" s="76"/>
      <c r="VN2" s="76"/>
      <c r="VO2" s="76"/>
      <c r="VP2" s="76"/>
      <c r="VQ2" s="76"/>
      <c r="VR2" s="76"/>
      <c r="VS2" s="76"/>
      <c r="VT2" s="76"/>
      <c r="VU2" s="76"/>
      <c r="VV2" s="76"/>
      <c r="VW2" s="76"/>
      <c r="VX2" s="76"/>
      <c r="VY2" s="76"/>
      <c r="VZ2" s="76"/>
      <c r="WA2" s="76"/>
      <c r="WB2" s="76"/>
      <c r="WC2" s="76"/>
      <c r="WD2" s="76"/>
      <c r="WE2" s="76"/>
      <c r="WF2" s="76"/>
      <c r="WG2" s="76"/>
      <c r="WH2" s="76"/>
      <c r="WI2" s="76"/>
      <c r="WJ2" s="76"/>
      <c r="WK2" s="76"/>
      <c r="WL2" s="76"/>
      <c r="WM2" s="76"/>
      <c r="WN2" s="76"/>
      <c r="WO2" s="76"/>
      <c r="WP2" s="76"/>
      <c r="WQ2" s="76"/>
      <c r="WR2" s="76"/>
      <c r="WS2" s="76"/>
      <c r="WT2" s="76"/>
      <c r="WU2" s="76"/>
      <c r="WV2" s="76"/>
      <c r="WW2" s="76"/>
      <c r="WX2" s="76"/>
      <c r="WY2" s="76"/>
      <c r="WZ2" s="76"/>
      <c r="XA2" s="76"/>
      <c r="XB2" s="76"/>
      <c r="XC2" s="76"/>
      <c r="XD2" s="76"/>
      <c r="XE2" s="76"/>
      <c r="XF2" s="76"/>
      <c r="XG2" s="76"/>
      <c r="XH2" s="76"/>
      <c r="XI2" s="76"/>
      <c r="XJ2" s="76"/>
      <c r="XK2" s="76"/>
      <c r="XL2" s="76"/>
      <c r="XM2" s="76"/>
      <c r="XN2" s="76"/>
      <c r="XO2" s="76"/>
      <c r="XP2" s="76"/>
      <c r="XQ2" s="76"/>
      <c r="XR2" s="76"/>
      <c r="XS2" s="76"/>
      <c r="XT2" s="76"/>
      <c r="XU2" s="76"/>
      <c r="XV2" s="76"/>
      <c r="XW2" s="76"/>
      <c r="XX2" s="76"/>
      <c r="XY2" s="76"/>
      <c r="XZ2" s="76"/>
      <c r="YA2" s="76"/>
      <c r="YB2" s="76"/>
      <c r="YC2" s="76"/>
      <c r="YD2" s="76"/>
      <c r="YE2" s="76"/>
      <c r="YF2" s="76"/>
      <c r="YG2" s="76"/>
      <c r="YH2" s="76"/>
      <c r="YI2" s="76"/>
      <c r="YJ2" s="76"/>
      <c r="YK2" s="76"/>
      <c r="YL2" s="76"/>
      <c r="YM2" s="76"/>
      <c r="YN2" s="76"/>
      <c r="YO2" s="76"/>
      <c r="YP2" s="76"/>
      <c r="YQ2" s="76"/>
      <c r="YR2" s="76"/>
      <c r="YS2" s="76"/>
      <c r="YT2" s="76"/>
      <c r="YU2" s="76"/>
      <c r="YV2" s="76"/>
      <c r="YW2" s="76"/>
      <c r="YX2" s="76"/>
      <c r="YY2" s="76"/>
      <c r="YZ2" s="76"/>
      <c r="ZA2" s="76"/>
      <c r="ZB2" s="76"/>
      <c r="ZC2" s="76"/>
      <c r="ZD2" s="76"/>
      <c r="ZE2" s="76"/>
      <c r="ZF2" s="76"/>
      <c r="ZG2" s="76"/>
      <c r="ZH2" s="76"/>
      <c r="ZI2" s="76"/>
      <c r="ZJ2" s="76"/>
      <c r="ZK2" s="76"/>
      <c r="ZL2" s="76"/>
      <c r="ZM2" s="76"/>
      <c r="ZN2" s="76"/>
      <c r="ZO2" s="76"/>
      <c r="ZP2" s="76"/>
      <c r="ZQ2" s="76"/>
      <c r="ZR2" s="76"/>
      <c r="ZS2" s="76"/>
      <c r="ZT2" s="76"/>
      <c r="ZU2" s="76"/>
      <c r="ZV2" s="76"/>
      <c r="ZW2" s="76"/>
      <c r="ZX2" s="76"/>
      <c r="ZY2" s="76"/>
      <c r="ZZ2" s="76"/>
      <c r="AAA2" s="76"/>
      <c r="AAB2" s="76"/>
      <c r="AAC2" s="76"/>
      <c r="AAD2" s="76"/>
      <c r="AAE2" s="76"/>
      <c r="AAF2" s="76"/>
      <c r="AAG2" s="76"/>
      <c r="AAH2" s="76"/>
      <c r="AAI2" s="76"/>
      <c r="AAJ2" s="76"/>
      <c r="AAK2" s="76"/>
      <c r="AAL2" s="76"/>
      <c r="AAM2" s="76"/>
      <c r="AAN2" s="76"/>
      <c r="AAO2" s="76"/>
      <c r="AAP2" s="76"/>
      <c r="AAQ2" s="76"/>
      <c r="AAR2" s="76"/>
      <c r="AAS2" s="76"/>
      <c r="AAT2" s="76"/>
      <c r="AAU2" s="76"/>
      <c r="AAV2" s="76"/>
      <c r="AAW2" s="76"/>
      <c r="AAX2" s="76"/>
      <c r="AAY2" s="76"/>
      <c r="AAZ2" s="76"/>
      <c r="ABA2" s="76"/>
      <c r="ABB2" s="76"/>
      <c r="ABC2" s="76"/>
      <c r="ABD2" s="76"/>
      <c r="ABE2" s="76"/>
      <c r="ABF2" s="76"/>
      <c r="ABG2" s="76"/>
      <c r="ABH2" s="76"/>
      <c r="ABI2" s="76"/>
      <c r="ABJ2" s="76"/>
      <c r="ABK2" s="76"/>
      <c r="ABL2" s="76"/>
      <c r="ABM2" s="76"/>
      <c r="ABN2" s="76"/>
      <c r="ABO2" s="76"/>
      <c r="ABP2" s="76"/>
      <c r="ABQ2" s="76"/>
      <c r="ABR2" s="76"/>
      <c r="ABS2" s="76"/>
      <c r="ABT2" s="76"/>
      <c r="ABU2" s="76"/>
      <c r="ABV2" s="76"/>
      <c r="ABW2" s="76"/>
      <c r="ABX2" s="76"/>
      <c r="ABY2" s="76"/>
      <c r="ABZ2" s="76"/>
      <c r="ACA2" s="76"/>
      <c r="ACB2" s="76"/>
      <c r="ACC2" s="76"/>
      <c r="ACD2" s="76"/>
      <c r="ACE2" s="76"/>
      <c r="ACF2" s="76"/>
      <c r="ACG2" s="76"/>
      <c r="ACH2" s="76"/>
      <c r="ACI2" s="76"/>
      <c r="ACJ2" s="76"/>
      <c r="ACK2" s="76"/>
      <c r="ACL2" s="76"/>
      <c r="ACM2" s="76"/>
      <c r="ACN2" s="76"/>
      <c r="ACO2" s="76"/>
      <c r="ACP2" s="76"/>
      <c r="ACQ2" s="76"/>
      <c r="ACR2" s="76"/>
      <c r="ACS2" s="76"/>
      <c r="ACT2" s="76"/>
      <c r="ACU2" s="76"/>
      <c r="ACV2" s="76"/>
      <c r="ACW2" s="76"/>
      <c r="ACX2" s="76"/>
      <c r="ACY2" s="76"/>
      <c r="ACZ2" s="76"/>
      <c r="ADA2" s="76"/>
      <c r="ADB2" s="76"/>
      <c r="ADC2" s="76"/>
      <c r="ADD2" s="76"/>
      <c r="ADE2" s="76"/>
      <c r="ADF2" s="76"/>
      <c r="ADG2" s="76"/>
      <c r="ADH2" s="76"/>
      <c r="ADI2" s="76"/>
      <c r="ADJ2" s="76"/>
      <c r="ADK2" s="76"/>
      <c r="ADL2" s="76"/>
      <c r="ADM2" s="76"/>
      <c r="ADN2" s="76"/>
      <c r="ADO2" s="76"/>
      <c r="ADP2" s="76"/>
      <c r="ADQ2" s="76"/>
      <c r="ADR2" s="76"/>
      <c r="ADS2" s="76"/>
      <c r="ADT2" s="76"/>
      <c r="ADU2" s="76"/>
      <c r="ADV2" s="76"/>
      <c r="ADW2" s="76"/>
      <c r="ADX2" s="76"/>
      <c r="ADY2" s="76"/>
      <c r="ADZ2" s="76"/>
      <c r="AEA2" s="76"/>
      <c r="AEB2" s="76"/>
      <c r="AEC2" s="76"/>
      <c r="AED2" s="76"/>
      <c r="AEE2" s="76"/>
      <c r="AEF2" s="76"/>
      <c r="AEG2" s="76"/>
      <c r="AEH2" s="76"/>
      <c r="AEI2" s="76"/>
      <c r="AEJ2" s="76"/>
      <c r="AEK2" s="76"/>
      <c r="AEL2" s="76"/>
      <c r="AEM2" s="76"/>
      <c r="AEN2" s="76"/>
      <c r="AEO2" s="76"/>
      <c r="AEP2" s="76"/>
      <c r="AEQ2" s="76"/>
      <c r="AER2" s="76"/>
      <c r="AES2" s="76"/>
      <c r="AET2" s="76"/>
      <c r="AEU2" s="76"/>
      <c r="AEV2" s="76"/>
      <c r="AEW2" s="76"/>
      <c r="AEX2" s="76"/>
      <c r="AEY2" s="76"/>
      <c r="AEZ2" s="76"/>
      <c r="AFA2" s="76"/>
      <c r="AFB2" s="76"/>
      <c r="AFC2" s="76"/>
      <c r="AFD2" s="76"/>
      <c r="AFE2" s="76"/>
      <c r="AFF2" s="76"/>
      <c r="AFG2" s="76"/>
      <c r="AFH2" s="76"/>
      <c r="AFI2" s="76"/>
      <c r="AFJ2" s="76"/>
      <c r="AFK2" s="76"/>
      <c r="AFL2" s="76"/>
      <c r="AFM2" s="76"/>
      <c r="AFN2" s="76"/>
      <c r="AFO2" s="76"/>
      <c r="AFP2" s="76"/>
      <c r="AFQ2" s="76"/>
      <c r="AFR2" s="76"/>
      <c r="AFS2" s="76"/>
      <c r="AFT2" s="76"/>
      <c r="AFU2" s="76"/>
      <c r="AFV2" s="76"/>
      <c r="AFW2" s="76"/>
      <c r="AFX2" s="76"/>
      <c r="AFY2" s="76"/>
      <c r="AFZ2" s="76"/>
      <c r="AGA2" s="76"/>
      <c r="AGB2" s="76"/>
      <c r="AGC2" s="76"/>
      <c r="AGD2" s="76"/>
      <c r="AGE2" s="76"/>
      <c r="AGF2" s="76"/>
      <c r="AGG2" s="76"/>
      <c r="AGH2" s="76"/>
      <c r="AGI2" s="76"/>
      <c r="AGJ2" s="76"/>
      <c r="AGK2" s="76"/>
      <c r="AGL2" s="76"/>
      <c r="AGM2" s="76"/>
      <c r="AGN2" s="76"/>
      <c r="AGO2" s="76"/>
      <c r="AGP2" s="76"/>
      <c r="AGQ2" s="76"/>
      <c r="AGR2" s="76"/>
      <c r="AGS2" s="76"/>
      <c r="AGT2" s="76"/>
      <c r="AGU2" s="76"/>
      <c r="AGV2" s="76"/>
      <c r="AGW2" s="76"/>
      <c r="AGX2" s="76"/>
      <c r="AGY2" s="76"/>
      <c r="AGZ2" s="76"/>
      <c r="AHA2" s="76"/>
      <c r="AHB2" s="76"/>
      <c r="AHC2" s="76"/>
      <c r="AHD2" s="76"/>
      <c r="AHE2" s="76"/>
      <c r="AHF2" s="76"/>
      <c r="AHG2" s="76"/>
      <c r="AHH2" s="76"/>
      <c r="AHI2" s="76"/>
      <c r="AHJ2" s="76"/>
      <c r="AHK2" s="76"/>
      <c r="AHL2" s="76"/>
      <c r="AHM2" s="76"/>
      <c r="AHN2" s="76"/>
      <c r="AHO2" s="76"/>
      <c r="AHP2" s="76"/>
      <c r="AHQ2" s="76"/>
      <c r="AHR2" s="76"/>
      <c r="AHS2" s="76"/>
      <c r="AHT2" s="76"/>
      <c r="AHU2" s="76"/>
      <c r="AHV2" s="76"/>
      <c r="AHW2" s="76"/>
      <c r="AHX2" s="76"/>
      <c r="AHY2" s="76"/>
      <c r="AHZ2" s="76"/>
      <c r="AIA2" s="76"/>
      <c r="AIB2" s="76"/>
      <c r="AIC2" s="76"/>
      <c r="AID2" s="76"/>
      <c r="AIE2" s="76"/>
      <c r="AIF2" s="76"/>
      <c r="AIG2" s="76"/>
      <c r="AIH2" s="76"/>
      <c r="AII2" s="76"/>
      <c r="AIJ2" s="76"/>
      <c r="AIK2" s="76"/>
      <c r="AIL2" s="76"/>
      <c r="AIM2" s="76"/>
      <c r="AIN2" s="76"/>
      <c r="AIO2" s="76"/>
      <c r="AIP2" s="76"/>
      <c r="AIQ2" s="76"/>
      <c r="AIR2" s="76"/>
      <c r="AIS2" s="76"/>
      <c r="AIT2" s="76"/>
      <c r="AIU2" s="76"/>
      <c r="AIV2" s="76"/>
      <c r="AIW2" s="76"/>
      <c r="AIX2" s="76"/>
      <c r="AIY2" s="76"/>
      <c r="AIZ2" s="76"/>
      <c r="AJA2" s="76"/>
      <c r="AJB2" s="76"/>
      <c r="AJC2" s="76"/>
      <c r="AJD2" s="76"/>
      <c r="AJE2" s="76"/>
      <c r="AJF2" s="76"/>
      <c r="AJG2" s="76"/>
      <c r="AJH2" s="76"/>
      <c r="AJI2" s="76"/>
      <c r="AJJ2" s="76"/>
      <c r="AJK2" s="76"/>
      <c r="AJL2" s="76"/>
      <c r="AJM2" s="76"/>
      <c r="AJN2" s="76"/>
      <c r="AJO2" s="76"/>
      <c r="AJP2" s="76"/>
      <c r="AJQ2" s="76"/>
      <c r="AJR2" s="76"/>
      <c r="AJS2" s="76"/>
      <c r="AJT2" s="76"/>
      <c r="AJU2" s="76"/>
      <c r="AJV2" s="76"/>
      <c r="AJW2" s="76"/>
      <c r="AJX2" s="76"/>
      <c r="AJY2" s="76"/>
      <c r="AJZ2" s="76"/>
      <c r="AKA2" s="76"/>
      <c r="AKB2" s="76"/>
      <c r="AKC2" s="76"/>
      <c r="AKD2" s="76"/>
      <c r="AKE2" s="76"/>
      <c r="AKF2" s="76"/>
      <c r="AKG2" s="76"/>
      <c r="AKH2" s="76"/>
      <c r="AKI2" s="76"/>
      <c r="AKJ2" s="76"/>
      <c r="AKK2" s="76"/>
      <c r="AKL2" s="76"/>
      <c r="AKM2" s="76"/>
      <c r="AKN2" s="76"/>
      <c r="AKO2" s="76"/>
      <c r="AKP2" s="76"/>
      <c r="AKQ2" s="76"/>
      <c r="AKR2" s="76"/>
      <c r="AKS2" s="76"/>
      <c r="AKT2" s="76"/>
      <c r="AKU2" s="76"/>
      <c r="AKV2" s="76"/>
      <c r="AKW2" s="76"/>
      <c r="AKX2" s="76"/>
      <c r="AKY2" s="76"/>
      <c r="AKZ2" s="76"/>
      <c r="ALA2" s="76"/>
      <c r="ALB2" s="76"/>
      <c r="ALC2" s="76"/>
      <c r="ALD2" s="76"/>
      <c r="ALE2" s="76"/>
      <c r="ALF2" s="76"/>
      <c r="ALG2" s="76"/>
      <c r="ALH2" s="76"/>
      <c r="ALI2" s="76"/>
      <c r="ALJ2" s="76"/>
      <c r="ALK2" s="76"/>
      <c r="ALL2" s="76"/>
      <c r="ALM2" s="76"/>
      <c r="ALN2" s="76"/>
      <c r="ALO2" s="76"/>
      <c r="ALP2" s="76"/>
      <c r="ALQ2" s="76"/>
      <c r="ALR2" s="76"/>
      <c r="ALS2" s="76"/>
      <c r="ALT2" s="76"/>
      <c r="ALU2" s="76"/>
      <c r="ALV2" s="76"/>
      <c r="ALW2" s="76"/>
      <c r="ALX2" s="76"/>
      <c r="ALY2" s="76"/>
      <c r="ALZ2" s="76"/>
      <c r="AMA2" s="76"/>
      <c r="AMB2" s="76"/>
      <c r="AMC2" s="76"/>
      <c r="AMD2" s="76"/>
      <c r="AME2" s="76"/>
      <c r="AMF2" s="76"/>
      <c r="AMG2" s="76"/>
      <c r="AMH2" s="76"/>
      <c r="AMI2" s="76"/>
      <c r="AMJ2" s="76"/>
    </row>
    <row r="3" spans="1:1025" x14ac:dyDescent="0.25">
      <c r="A3" s="168" t="s">
        <v>31</v>
      </c>
      <c r="B3" s="169"/>
      <c r="C3" s="373">
        <f>'VNPT TN '!H14</f>
        <v>274518833</v>
      </c>
      <c r="D3" s="76"/>
      <c r="E3" s="76"/>
      <c r="F3" s="125"/>
      <c r="G3" s="125"/>
      <c r="H3" s="125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  <c r="DK3" s="76"/>
      <c r="DL3" s="76"/>
      <c r="DM3" s="76"/>
      <c r="DN3" s="76"/>
      <c r="DO3" s="76"/>
      <c r="DP3" s="76"/>
      <c r="DQ3" s="76"/>
      <c r="DR3" s="76"/>
      <c r="DS3" s="76"/>
      <c r="DT3" s="76"/>
      <c r="DU3" s="76"/>
      <c r="DV3" s="76"/>
      <c r="DW3" s="76"/>
      <c r="DX3" s="76"/>
      <c r="DY3" s="76"/>
      <c r="DZ3" s="76"/>
      <c r="EA3" s="76"/>
      <c r="EB3" s="76"/>
      <c r="EC3" s="76"/>
      <c r="ED3" s="76"/>
      <c r="EE3" s="76"/>
      <c r="EF3" s="76"/>
      <c r="EG3" s="76"/>
      <c r="EH3" s="76"/>
      <c r="EI3" s="76"/>
      <c r="EJ3" s="76"/>
      <c r="EK3" s="76"/>
      <c r="EL3" s="76"/>
      <c r="EM3" s="76"/>
      <c r="EN3" s="76"/>
      <c r="EO3" s="76"/>
      <c r="EP3" s="76"/>
      <c r="EQ3" s="76"/>
      <c r="ER3" s="76"/>
      <c r="ES3" s="76"/>
      <c r="ET3" s="76"/>
      <c r="EU3" s="76"/>
      <c r="EV3" s="76"/>
      <c r="EW3" s="76"/>
      <c r="EX3" s="76"/>
      <c r="EY3" s="76"/>
      <c r="EZ3" s="76"/>
      <c r="FA3" s="76"/>
      <c r="FB3" s="76"/>
      <c r="FC3" s="76"/>
      <c r="FD3" s="76"/>
      <c r="FE3" s="76"/>
      <c r="FF3" s="76"/>
      <c r="FG3" s="76"/>
      <c r="FH3" s="76"/>
      <c r="FI3" s="76"/>
      <c r="FJ3" s="76"/>
      <c r="FK3" s="76"/>
      <c r="FL3" s="76"/>
      <c r="FM3" s="76"/>
      <c r="FN3" s="76"/>
      <c r="FO3" s="76"/>
      <c r="FP3" s="76"/>
      <c r="FQ3" s="76"/>
      <c r="FR3" s="76"/>
      <c r="FS3" s="76"/>
      <c r="FT3" s="76"/>
      <c r="FU3" s="76"/>
      <c r="FV3" s="76"/>
      <c r="FW3" s="76"/>
      <c r="FX3" s="76"/>
      <c r="FY3" s="76"/>
      <c r="FZ3" s="76"/>
      <c r="GA3" s="76"/>
      <c r="GB3" s="76"/>
      <c r="GC3" s="76"/>
      <c r="GD3" s="76"/>
      <c r="GE3" s="76"/>
      <c r="GF3" s="76"/>
      <c r="GG3" s="76"/>
      <c r="GH3" s="76"/>
      <c r="GI3" s="76"/>
      <c r="GJ3" s="76"/>
      <c r="GK3" s="76"/>
      <c r="GL3" s="76"/>
      <c r="GM3" s="76"/>
      <c r="GN3" s="76"/>
      <c r="GO3" s="76"/>
      <c r="GP3" s="76"/>
      <c r="GQ3" s="76"/>
      <c r="GR3" s="76"/>
      <c r="GS3" s="76"/>
      <c r="GT3" s="76"/>
      <c r="GU3" s="76"/>
      <c r="GV3" s="76"/>
      <c r="GW3" s="76"/>
      <c r="GX3" s="76"/>
      <c r="GY3" s="76"/>
      <c r="GZ3" s="76"/>
      <c r="HA3" s="76"/>
      <c r="HB3" s="76"/>
      <c r="HC3" s="76"/>
      <c r="HD3" s="76"/>
      <c r="HE3" s="76"/>
      <c r="HF3" s="76"/>
      <c r="HG3" s="76"/>
      <c r="HH3" s="76"/>
      <c r="HI3" s="76"/>
      <c r="HJ3" s="76"/>
      <c r="HK3" s="76"/>
      <c r="HL3" s="76"/>
      <c r="HM3" s="76"/>
      <c r="HN3" s="76"/>
      <c r="HO3" s="76"/>
      <c r="HP3" s="76"/>
      <c r="HQ3" s="76"/>
      <c r="HR3" s="76"/>
      <c r="HS3" s="76"/>
      <c r="HT3" s="76"/>
      <c r="HU3" s="76"/>
      <c r="HV3" s="76"/>
      <c r="HW3" s="76"/>
      <c r="HX3" s="76"/>
      <c r="HY3" s="76"/>
      <c r="HZ3" s="76"/>
      <c r="IA3" s="76"/>
      <c r="IB3" s="76"/>
      <c r="IC3" s="76"/>
      <c r="ID3" s="76"/>
      <c r="IE3" s="76"/>
      <c r="IF3" s="76"/>
      <c r="IG3" s="76"/>
      <c r="IH3" s="76"/>
      <c r="II3" s="76"/>
      <c r="IJ3" s="76"/>
      <c r="IK3" s="76"/>
      <c r="IL3" s="76"/>
      <c r="IM3" s="76"/>
      <c r="IN3" s="76"/>
      <c r="IO3" s="76"/>
      <c r="IP3" s="76"/>
      <c r="IQ3" s="76"/>
      <c r="IR3" s="76"/>
      <c r="IS3" s="76"/>
      <c r="IT3" s="76"/>
      <c r="IU3" s="76"/>
      <c r="IV3" s="76"/>
      <c r="IW3" s="76"/>
      <c r="IX3" s="76"/>
      <c r="IY3" s="76"/>
      <c r="IZ3" s="76"/>
      <c r="JA3" s="76"/>
      <c r="JB3" s="76"/>
      <c r="JC3" s="76"/>
      <c r="JD3" s="76"/>
      <c r="JE3" s="76"/>
      <c r="JF3" s="76"/>
      <c r="JG3" s="76"/>
      <c r="JH3" s="76"/>
      <c r="JI3" s="76"/>
      <c r="JJ3" s="76"/>
      <c r="JK3" s="76"/>
      <c r="JL3" s="76"/>
      <c r="JM3" s="76"/>
      <c r="JN3" s="76"/>
      <c r="JO3" s="76"/>
      <c r="JP3" s="76"/>
      <c r="JQ3" s="76"/>
      <c r="JR3" s="76"/>
      <c r="JS3" s="76"/>
      <c r="JT3" s="76"/>
      <c r="JU3" s="76"/>
      <c r="JV3" s="76"/>
      <c r="JW3" s="76"/>
      <c r="JX3" s="76"/>
      <c r="JY3" s="76"/>
      <c r="JZ3" s="76"/>
      <c r="KA3" s="76"/>
      <c r="KB3" s="76"/>
      <c r="KC3" s="76"/>
      <c r="KD3" s="76"/>
      <c r="KE3" s="76"/>
      <c r="KF3" s="76"/>
      <c r="KG3" s="76"/>
      <c r="KH3" s="76"/>
      <c r="KI3" s="76"/>
      <c r="KJ3" s="76"/>
      <c r="KK3" s="76"/>
      <c r="KL3" s="76"/>
      <c r="KM3" s="76"/>
      <c r="KN3" s="76"/>
      <c r="KO3" s="76"/>
      <c r="KP3" s="76"/>
      <c r="KQ3" s="76"/>
      <c r="KR3" s="76"/>
      <c r="KS3" s="76"/>
      <c r="KT3" s="76"/>
      <c r="KU3" s="76"/>
      <c r="KV3" s="76"/>
      <c r="KW3" s="76"/>
      <c r="KX3" s="76"/>
      <c r="KY3" s="76"/>
      <c r="KZ3" s="76"/>
      <c r="LA3" s="76"/>
      <c r="LB3" s="76"/>
      <c r="LC3" s="76"/>
      <c r="LD3" s="76"/>
      <c r="LE3" s="76"/>
      <c r="LF3" s="76"/>
      <c r="LG3" s="76"/>
      <c r="LH3" s="76"/>
      <c r="LI3" s="76"/>
      <c r="LJ3" s="76"/>
      <c r="LK3" s="76"/>
      <c r="LL3" s="76"/>
      <c r="LM3" s="76"/>
      <c r="LN3" s="76"/>
      <c r="LO3" s="76"/>
      <c r="LP3" s="76"/>
      <c r="LQ3" s="76"/>
      <c r="LR3" s="76"/>
      <c r="LS3" s="76"/>
      <c r="LT3" s="76"/>
      <c r="LU3" s="76"/>
      <c r="LV3" s="76"/>
      <c r="LW3" s="76"/>
      <c r="LX3" s="76"/>
      <c r="LY3" s="76"/>
      <c r="LZ3" s="76"/>
      <c r="MA3" s="76"/>
      <c r="MB3" s="76"/>
      <c r="MC3" s="76"/>
      <c r="MD3" s="76"/>
      <c r="ME3" s="76"/>
      <c r="MF3" s="76"/>
      <c r="MG3" s="76"/>
      <c r="MH3" s="76"/>
      <c r="MI3" s="76"/>
      <c r="MJ3" s="76"/>
      <c r="MK3" s="76"/>
      <c r="ML3" s="76"/>
      <c r="MM3" s="76"/>
      <c r="MN3" s="76"/>
      <c r="MO3" s="76"/>
      <c r="MP3" s="76"/>
      <c r="MQ3" s="76"/>
      <c r="MR3" s="76"/>
      <c r="MS3" s="76"/>
      <c r="MT3" s="76"/>
      <c r="MU3" s="76"/>
      <c r="MV3" s="76"/>
      <c r="MW3" s="76"/>
      <c r="MX3" s="76"/>
      <c r="MY3" s="76"/>
      <c r="MZ3" s="76"/>
      <c r="NA3" s="76"/>
      <c r="NB3" s="76"/>
      <c r="NC3" s="76"/>
      <c r="ND3" s="76"/>
      <c r="NE3" s="76"/>
      <c r="NF3" s="76"/>
      <c r="NG3" s="76"/>
      <c r="NH3" s="76"/>
      <c r="NI3" s="76"/>
      <c r="NJ3" s="76"/>
      <c r="NK3" s="76"/>
      <c r="NL3" s="76"/>
      <c r="NM3" s="76"/>
      <c r="NN3" s="76"/>
      <c r="NO3" s="76"/>
      <c r="NP3" s="76"/>
      <c r="NQ3" s="76"/>
      <c r="NR3" s="76"/>
      <c r="NS3" s="76"/>
      <c r="NT3" s="76"/>
      <c r="NU3" s="76"/>
      <c r="NV3" s="76"/>
      <c r="NW3" s="76"/>
      <c r="NX3" s="76"/>
      <c r="NY3" s="76"/>
      <c r="NZ3" s="76"/>
      <c r="OA3" s="76"/>
      <c r="OB3" s="76"/>
      <c r="OC3" s="76"/>
      <c r="OD3" s="76"/>
      <c r="OE3" s="76"/>
      <c r="OF3" s="76"/>
      <c r="OG3" s="76"/>
      <c r="OH3" s="76"/>
      <c r="OI3" s="76"/>
      <c r="OJ3" s="76"/>
      <c r="OK3" s="76"/>
      <c r="OL3" s="76"/>
      <c r="OM3" s="76"/>
      <c r="ON3" s="76"/>
      <c r="OO3" s="76"/>
      <c r="OP3" s="76"/>
      <c r="OQ3" s="76"/>
      <c r="OR3" s="76"/>
      <c r="OS3" s="76"/>
      <c r="OT3" s="76"/>
      <c r="OU3" s="76"/>
      <c r="OV3" s="76"/>
      <c r="OW3" s="76"/>
      <c r="OX3" s="76"/>
      <c r="OY3" s="76"/>
      <c r="OZ3" s="76"/>
      <c r="PA3" s="76"/>
      <c r="PB3" s="76"/>
      <c r="PC3" s="76"/>
      <c r="PD3" s="76"/>
      <c r="PE3" s="76"/>
      <c r="PF3" s="76"/>
      <c r="PG3" s="76"/>
      <c r="PH3" s="76"/>
      <c r="PI3" s="76"/>
      <c r="PJ3" s="76"/>
      <c r="PK3" s="76"/>
      <c r="PL3" s="76"/>
      <c r="PM3" s="76"/>
      <c r="PN3" s="76"/>
      <c r="PO3" s="76"/>
      <c r="PP3" s="76"/>
      <c r="PQ3" s="76"/>
      <c r="PR3" s="76"/>
      <c r="PS3" s="76"/>
      <c r="PT3" s="76"/>
      <c r="PU3" s="76"/>
      <c r="PV3" s="76"/>
      <c r="PW3" s="76"/>
      <c r="PX3" s="76"/>
      <c r="PY3" s="76"/>
      <c r="PZ3" s="76"/>
      <c r="QA3" s="76"/>
      <c r="QB3" s="76"/>
      <c r="QC3" s="76"/>
      <c r="QD3" s="76"/>
      <c r="QE3" s="76"/>
      <c r="QF3" s="76"/>
      <c r="QG3" s="76"/>
      <c r="QH3" s="76"/>
      <c r="QI3" s="76"/>
      <c r="QJ3" s="76"/>
      <c r="QK3" s="76"/>
      <c r="QL3" s="76"/>
      <c r="QM3" s="76"/>
      <c r="QN3" s="76"/>
      <c r="QO3" s="76"/>
      <c r="QP3" s="76"/>
      <c r="QQ3" s="76"/>
      <c r="QR3" s="76"/>
      <c r="QS3" s="76"/>
      <c r="QT3" s="76"/>
      <c r="QU3" s="76"/>
      <c r="QV3" s="76"/>
      <c r="QW3" s="76"/>
      <c r="QX3" s="76"/>
      <c r="QY3" s="76"/>
      <c r="QZ3" s="76"/>
      <c r="RA3" s="76"/>
      <c r="RB3" s="76"/>
      <c r="RC3" s="76"/>
      <c r="RD3" s="76"/>
      <c r="RE3" s="76"/>
      <c r="RF3" s="76"/>
      <c r="RG3" s="76"/>
      <c r="RH3" s="76"/>
      <c r="RI3" s="76"/>
      <c r="RJ3" s="76"/>
      <c r="RK3" s="76"/>
      <c r="RL3" s="76"/>
      <c r="RM3" s="76"/>
      <c r="RN3" s="76"/>
      <c r="RO3" s="76"/>
      <c r="RP3" s="76"/>
      <c r="RQ3" s="76"/>
      <c r="RR3" s="76"/>
      <c r="RS3" s="76"/>
      <c r="RT3" s="76"/>
      <c r="RU3" s="76"/>
      <c r="RV3" s="76"/>
      <c r="RW3" s="76"/>
      <c r="RX3" s="76"/>
      <c r="RY3" s="76"/>
      <c r="RZ3" s="76"/>
      <c r="SA3" s="76"/>
      <c r="SB3" s="76"/>
      <c r="SC3" s="76"/>
      <c r="SD3" s="76"/>
      <c r="SE3" s="76"/>
      <c r="SF3" s="76"/>
      <c r="SG3" s="76"/>
      <c r="SH3" s="76"/>
      <c r="SI3" s="76"/>
      <c r="SJ3" s="76"/>
      <c r="SK3" s="76"/>
      <c r="SL3" s="76"/>
      <c r="SM3" s="76"/>
      <c r="SN3" s="76"/>
      <c r="SO3" s="76"/>
      <c r="SP3" s="76"/>
      <c r="SQ3" s="76"/>
      <c r="SR3" s="76"/>
      <c r="SS3" s="76"/>
      <c r="ST3" s="76"/>
      <c r="SU3" s="76"/>
      <c r="SV3" s="76"/>
      <c r="SW3" s="76"/>
      <c r="SX3" s="76"/>
      <c r="SY3" s="76"/>
      <c r="SZ3" s="76"/>
      <c r="TA3" s="76"/>
      <c r="TB3" s="76"/>
      <c r="TC3" s="76"/>
      <c r="TD3" s="76"/>
      <c r="TE3" s="76"/>
      <c r="TF3" s="76"/>
      <c r="TG3" s="76"/>
      <c r="TH3" s="76"/>
      <c r="TI3" s="76"/>
      <c r="TJ3" s="76"/>
      <c r="TK3" s="76"/>
      <c r="TL3" s="76"/>
      <c r="TM3" s="76"/>
      <c r="TN3" s="76"/>
      <c r="TO3" s="76"/>
      <c r="TP3" s="76"/>
      <c r="TQ3" s="76"/>
      <c r="TR3" s="76"/>
      <c r="TS3" s="76"/>
      <c r="TT3" s="76"/>
      <c r="TU3" s="76"/>
      <c r="TV3" s="76"/>
      <c r="TW3" s="76"/>
      <c r="TX3" s="76"/>
      <c r="TY3" s="76"/>
      <c r="TZ3" s="76"/>
      <c r="UA3" s="76"/>
      <c r="UB3" s="76"/>
      <c r="UC3" s="76"/>
      <c r="UD3" s="76"/>
      <c r="UE3" s="76"/>
      <c r="UF3" s="76"/>
      <c r="UG3" s="76"/>
      <c r="UH3" s="76"/>
      <c r="UI3" s="76"/>
      <c r="UJ3" s="76"/>
      <c r="UK3" s="76"/>
      <c r="UL3" s="76"/>
      <c r="UM3" s="76"/>
      <c r="UN3" s="76"/>
      <c r="UO3" s="76"/>
      <c r="UP3" s="76"/>
      <c r="UQ3" s="76"/>
      <c r="UR3" s="76"/>
      <c r="US3" s="76"/>
      <c r="UT3" s="76"/>
      <c r="UU3" s="76"/>
      <c r="UV3" s="76"/>
      <c r="UW3" s="76"/>
      <c r="UX3" s="76"/>
      <c r="UY3" s="76"/>
      <c r="UZ3" s="76"/>
      <c r="VA3" s="76"/>
      <c r="VB3" s="76"/>
      <c r="VC3" s="76"/>
      <c r="VD3" s="76"/>
      <c r="VE3" s="76"/>
      <c r="VF3" s="76"/>
      <c r="VG3" s="76"/>
      <c r="VH3" s="76"/>
      <c r="VI3" s="76"/>
      <c r="VJ3" s="76"/>
      <c r="VK3" s="76"/>
      <c r="VL3" s="76"/>
      <c r="VM3" s="76"/>
      <c r="VN3" s="76"/>
      <c r="VO3" s="76"/>
      <c r="VP3" s="76"/>
      <c r="VQ3" s="76"/>
      <c r="VR3" s="76"/>
      <c r="VS3" s="76"/>
      <c r="VT3" s="76"/>
      <c r="VU3" s="76"/>
      <c r="VV3" s="76"/>
      <c r="VW3" s="76"/>
      <c r="VX3" s="76"/>
      <c r="VY3" s="76"/>
      <c r="VZ3" s="76"/>
      <c r="WA3" s="76"/>
      <c r="WB3" s="76"/>
      <c r="WC3" s="76"/>
      <c r="WD3" s="76"/>
      <c r="WE3" s="76"/>
      <c r="WF3" s="76"/>
      <c r="WG3" s="76"/>
      <c r="WH3" s="76"/>
      <c r="WI3" s="76"/>
      <c r="WJ3" s="76"/>
      <c r="WK3" s="76"/>
      <c r="WL3" s="76"/>
      <c r="WM3" s="76"/>
      <c r="WN3" s="76"/>
      <c r="WO3" s="76"/>
      <c r="WP3" s="76"/>
      <c r="WQ3" s="76"/>
      <c r="WR3" s="76"/>
      <c r="WS3" s="76"/>
      <c r="WT3" s="76"/>
      <c r="WU3" s="76"/>
      <c r="WV3" s="76"/>
      <c r="WW3" s="76"/>
      <c r="WX3" s="76"/>
      <c r="WY3" s="76"/>
      <c r="WZ3" s="76"/>
      <c r="XA3" s="76"/>
      <c r="XB3" s="76"/>
      <c r="XC3" s="76"/>
      <c r="XD3" s="76"/>
      <c r="XE3" s="76"/>
      <c r="XF3" s="76"/>
      <c r="XG3" s="76"/>
      <c r="XH3" s="76"/>
      <c r="XI3" s="76"/>
      <c r="XJ3" s="76"/>
      <c r="XK3" s="76"/>
      <c r="XL3" s="76"/>
      <c r="XM3" s="76"/>
      <c r="XN3" s="76"/>
      <c r="XO3" s="76"/>
      <c r="XP3" s="76"/>
      <c r="XQ3" s="76"/>
      <c r="XR3" s="76"/>
      <c r="XS3" s="76"/>
      <c r="XT3" s="76"/>
      <c r="XU3" s="76"/>
      <c r="XV3" s="76"/>
      <c r="XW3" s="76"/>
      <c r="XX3" s="76"/>
      <c r="XY3" s="76"/>
      <c r="XZ3" s="76"/>
      <c r="YA3" s="76"/>
      <c r="YB3" s="76"/>
      <c r="YC3" s="76"/>
      <c r="YD3" s="76"/>
      <c r="YE3" s="76"/>
      <c r="YF3" s="76"/>
      <c r="YG3" s="76"/>
      <c r="YH3" s="76"/>
      <c r="YI3" s="76"/>
      <c r="YJ3" s="76"/>
      <c r="YK3" s="76"/>
      <c r="YL3" s="76"/>
      <c r="YM3" s="76"/>
      <c r="YN3" s="76"/>
      <c r="YO3" s="76"/>
      <c r="YP3" s="76"/>
      <c r="YQ3" s="76"/>
      <c r="YR3" s="76"/>
      <c r="YS3" s="76"/>
      <c r="YT3" s="76"/>
      <c r="YU3" s="76"/>
      <c r="YV3" s="76"/>
      <c r="YW3" s="76"/>
      <c r="YX3" s="76"/>
      <c r="YY3" s="76"/>
      <c r="YZ3" s="76"/>
      <c r="ZA3" s="76"/>
      <c r="ZB3" s="76"/>
      <c r="ZC3" s="76"/>
      <c r="ZD3" s="76"/>
      <c r="ZE3" s="76"/>
      <c r="ZF3" s="76"/>
      <c r="ZG3" s="76"/>
      <c r="ZH3" s="76"/>
      <c r="ZI3" s="76"/>
      <c r="ZJ3" s="76"/>
      <c r="ZK3" s="76"/>
      <c r="ZL3" s="76"/>
      <c r="ZM3" s="76"/>
      <c r="ZN3" s="76"/>
      <c r="ZO3" s="76"/>
      <c r="ZP3" s="76"/>
      <c r="ZQ3" s="76"/>
      <c r="ZR3" s="76"/>
      <c r="ZS3" s="76"/>
      <c r="ZT3" s="76"/>
      <c r="ZU3" s="76"/>
      <c r="ZV3" s="76"/>
      <c r="ZW3" s="76"/>
      <c r="ZX3" s="76"/>
      <c r="ZY3" s="76"/>
      <c r="ZZ3" s="76"/>
      <c r="AAA3" s="76"/>
      <c r="AAB3" s="76"/>
      <c r="AAC3" s="76"/>
      <c r="AAD3" s="76"/>
      <c r="AAE3" s="76"/>
      <c r="AAF3" s="76"/>
      <c r="AAG3" s="76"/>
      <c r="AAH3" s="76"/>
      <c r="AAI3" s="76"/>
      <c r="AAJ3" s="76"/>
      <c r="AAK3" s="76"/>
      <c r="AAL3" s="76"/>
      <c r="AAM3" s="76"/>
      <c r="AAN3" s="76"/>
      <c r="AAO3" s="76"/>
      <c r="AAP3" s="76"/>
      <c r="AAQ3" s="76"/>
      <c r="AAR3" s="76"/>
      <c r="AAS3" s="76"/>
      <c r="AAT3" s="76"/>
      <c r="AAU3" s="76"/>
      <c r="AAV3" s="76"/>
      <c r="AAW3" s="76"/>
      <c r="AAX3" s="76"/>
      <c r="AAY3" s="76"/>
      <c r="AAZ3" s="76"/>
      <c r="ABA3" s="76"/>
      <c r="ABB3" s="76"/>
      <c r="ABC3" s="76"/>
      <c r="ABD3" s="76"/>
      <c r="ABE3" s="76"/>
      <c r="ABF3" s="76"/>
      <c r="ABG3" s="76"/>
      <c r="ABH3" s="76"/>
      <c r="ABI3" s="76"/>
      <c r="ABJ3" s="76"/>
      <c r="ABK3" s="76"/>
      <c r="ABL3" s="76"/>
      <c r="ABM3" s="76"/>
      <c r="ABN3" s="76"/>
      <c r="ABO3" s="76"/>
      <c r="ABP3" s="76"/>
      <c r="ABQ3" s="76"/>
      <c r="ABR3" s="76"/>
      <c r="ABS3" s="76"/>
      <c r="ABT3" s="76"/>
      <c r="ABU3" s="76"/>
      <c r="ABV3" s="76"/>
      <c r="ABW3" s="76"/>
      <c r="ABX3" s="76"/>
      <c r="ABY3" s="76"/>
      <c r="ABZ3" s="76"/>
      <c r="ACA3" s="76"/>
      <c r="ACB3" s="76"/>
      <c r="ACC3" s="76"/>
      <c r="ACD3" s="76"/>
      <c r="ACE3" s="76"/>
      <c r="ACF3" s="76"/>
      <c r="ACG3" s="76"/>
      <c r="ACH3" s="76"/>
      <c r="ACI3" s="76"/>
      <c r="ACJ3" s="76"/>
      <c r="ACK3" s="76"/>
      <c r="ACL3" s="76"/>
      <c r="ACM3" s="76"/>
      <c r="ACN3" s="76"/>
      <c r="ACO3" s="76"/>
      <c r="ACP3" s="76"/>
      <c r="ACQ3" s="76"/>
      <c r="ACR3" s="76"/>
      <c r="ACS3" s="76"/>
      <c r="ACT3" s="76"/>
      <c r="ACU3" s="76"/>
      <c r="ACV3" s="76"/>
      <c r="ACW3" s="76"/>
      <c r="ACX3" s="76"/>
      <c r="ACY3" s="76"/>
      <c r="ACZ3" s="76"/>
      <c r="ADA3" s="76"/>
      <c r="ADB3" s="76"/>
      <c r="ADC3" s="76"/>
      <c r="ADD3" s="76"/>
      <c r="ADE3" s="76"/>
      <c r="ADF3" s="76"/>
      <c r="ADG3" s="76"/>
      <c r="ADH3" s="76"/>
      <c r="ADI3" s="76"/>
      <c r="ADJ3" s="76"/>
      <c r="ADK3" s="76"/>
      <c r="ADL3" s="76"/>
      <c r="ADM3" s="76"/>
      <c r="ADN3" s="76"/>
      <c r="ADO3" s="76"/>
      <c r="ADP3" s="76"/>
      <c r="ADQ3" s="76"/>
      <c r="ADR3" s="76"/>
      <c r="ADS3" s="76"/>
      <c r="ADT3" s="76"/>
      <c r="ADU3" s="76"/>
      <c r="ADV3" s="76"/>
      <c r="ADW3" s="76"/>
      <c r="ADX3" s="76"/>
      <c r="ADY3" s="76"/>
      <c r="ADZ3" s="76"/>
      <c r="AEA3" s="76"/>
      <c r="AEB3" s="76"/>
      <c r="AEC3" s="76"/>
      <c r="AED3" s="76"/>
      <c r="AEE3" s="76"/>
      <c r="AEF3" s="76"/>
      <c r="AEG3" s="76"/>
      <c r="AEH3" s="76"/>
      <c r="AEI3" s="76"/>
      <c r="AEJ3" s="76"/>
      <c r="AEK3" s="76"/>
      <c r="AEL3" s="76"/>
      <c r="AEM3" s="76"/>
      <c r="AEN3" s="76"/>
      <c r="AEO3" s="76"/>
      <c r="AEP3" s="76"/>
      <c r="AEQ3" s="76"/>
      <c r="AER3" s="76"/>
      <c r="AES3" s="76"/>
      <c r="AET3" s="76"/>
      <c r="AEU3" s="76"/>
      <c r="AEV3" s="76"/>
      <c r="AEW3" s="76"/>
      <c r="AEX3" s="76"/>
      <c r="AEY3" s="76"/>
      <c r="AEZ3" s="76"/>
      <c r="AFA3" s="76"/>
      <c r="AFB3" s="76"/>
      <c r="AFC3" s="76"/>
      <c r="AFD3" s="76"/>
      <c r="AFE3" s="76"/>
      <c r="AFF3" s="76"/>
      <c r="AFG3" s="76"/>
      <c r="AFH3" s="76"/>
      <c r="AFI3" s="76"/>
      <c r="AFJ3" s="76"/>
      <c r="AFK3" s="76"/>
      <c r="AFL3" s="76"/>
      <c r="AFM3" s="76"/>
      <c r="AFN3" s="76"/>
      <c r="AFO3" s="76"/>
      <c r="AFP3" s="76"/>
      <c r="AFQ3" s="76"/>
      <c r="AFR3" s="76"/>
      <c r="AFS3" s="76"/>
      <c r="AFT3" s="76"/>
      <c r="AFU3" s="76"/>
      <c r="AFV3" s="76"/>
      <c r="AFW3" s="76"/>
      <c r="AFX3" s="76"/>
      <c r="AFY3" s="76"/>
      <c r="AFZ3" s="76"/>
      <c r="AGA3" s="76"/>
      <c r="AGB3" s="76"/>
      <c r="AGC3" s="76"/>
      <c r="AGD3" s="76"/>
      <c r="AGE3" s="76"/>
      <c r="AGF3" s="76"/>
      <c r="AGG3" s="76"/>
      <c r="AGH3" s="76"/>
      <c r="AGI3" s="76"/>
      <c r="AGJ3" s="76"/>
      <c r="AGK3" s="76"/>
      <c r="AGL3" s="76"/>
      <c r="AGM3" s="76"/>
      <c r="AGN3" s="76"/>
      <c r="AGO3" s="76"/>
      <c r="AGP3" s="76"/>
      <c r="AGQ3" s="76"/>
      <c r="AGR3" s="76"/>
      <c r="AGS3" s="76"/>
      <c r="AGT3" s="76"/>
      <c r="AGU3" s="76"/>
      <c r="AGV3" s="76"/>
      <c r="AGW3" s="76"/>
      <c r="AGX3" s="76"/>
      <c r="AGY3" s="76"/>
      <c r="AGZ3" s="76"/>
      <c r="AHA3" s="76"/>
      <c r="AHB3" s="76"/>
      <c r="AHC3" s="76"/>
      <c r="AHD3" s="76"/>
      <c r="AHE3" s="76"/>
      <c r="AHF3" s="76"/>
      <c r="AHG3" s="76"/>
      <c r="AHH3" s="76"/>
      <c r="AHI3" s="76"/>
      <c r="AHJ3" s="76"/>
      <c r="AHK3" s="76"/>
      <c r="AHL3" s="76"/>
      <c r="AHM3" s="76"/>
      <c r="AHN3" s="76"/>
      <c r="AHO3" s="76"/>
      <c r="AHP3" s="76"/>
      <c r="AHQ3" s="76"/>
      <c r="AHR3" s="76"/>
      <c r="AHS3" s="76"/>
      <c r="AHT3" s="76"/>
      <c r="AHU3" s="76"/>
      <c r="AHV3" s="76"/>
      <c r="AHW3" s="76"/>
      <c r="AHX3" s="76"/>
      <c r="AHY3" s="76"/>
      <c r="AHZ3" s="76"/>
      <c r="AIA3" s="76"/>
      <c r="AIB3" s="76"/>
      <c r="AIC3" s="76"/>
      <c r="AID3" s="76"/>
      <c r="AIE3" s="76"/>
      <c r="AIF3" s="76"/>
      <c r="AIG3" s="76"/>
      <c r="AIH3" s="76"/>
      <c r="AII3" s="76"/>
      <c r="AIJ3" s="76"/>
      <c r="AIK3" s="76"/>
      <c r="AIL3" s="76"/>
      <c r="AIM3" s="76"/>
      <c r="AIN3" s="76"/>
      <c r="AIO3" s="76"/>
      <c r="AIP3" s="76"/>
      <c r="AIQ3" s="76"/>
      <c r="AIR3" s="76"/>
      <c r="AIS3" s="76"/>
      <c r="AIT3" s="76"/>
      <c r="AIU3" s="76"/>
      <c r="AIV3" s="76"/>
      <c r="AIW3" s="76"/>
      <c r="AIX3" s="76"/>
      <c r="AIY3" s="76"/>
      <c r="AIZ3" s="76"/>
      <c r="AJA3" s="76"/>
      <c r="AJB3" s="76"/>
      <c r="AJC3" s="76"/>
      <c r="AJD3" s="76"/>
      <c r="AJE3" s="76"/>
      <c r="AJF3" s="76"/>
      <c r="AJG3" s="76"/>
      <c r="AJH3" s="76"/>
      <c r="AJI3" s="76"/>
      <c r="AJJ3" s="76"/>
      <c r="AJK3" s="76"/>
      <c r="AJL3" s="76"/>
      <c r="AJM3" s="76"/>
      <c r="AJN3" s="76"/>
      <c r="AJO3" s="76"/>
      <c r="AJP3" s="76"/>
      <c r="AJQ3" s="76"/>
      <c r="AJR3" s="76"/>
      <c r="AJS3" s="76"/>
      <c r="AJT3" s="76"/>
      <c r="AJU3" s="76"/>
      <c r="AJV3" s="76"/>
      <c r="AJW3" s="76"/>
      <c r="AJX3" s="76"/>
      <c r="AJY3" s="76"/>
      <c r="AJZ3" s="76"/>
      <c r="AKA3" s="76"/>
      <c r="AKB3" s="76"/>
      <c r="AKC3" s="76"/>
      <c r="AKD3" s="76"/>
      <c r="AKE3" s="76"/>
      <c r="AKF3" s="76"/>
      <c r="AKG3" s="76"/>
      <c r="AKH3" s="76"/>
      <c r="AKI3" s="76"/>
      <c r="AKJ3" s="76"/>
      <c r="AKK3" s="76"/>
      <c r="AKL3" s="76"/>
      <c r="AKM3" s="76"/>
      <c r="AKN3" s="76"/>
      <c r="AKO3" s="76"/>
      <c r="AKP3" s="76"/>
      <c r="AKQ3" s="76"/>
      <c r="AKR3" s="76"/>
      <c r="AKS3" s="76"/>
      <c r="AKT3" s="76"/>
      <c r="AKU3" s="76"/>
      <c r="AKV3" s="76"/>
      <c r="AKW3" s="76"/>
      <c r="AKX3" s="76"/>
      <c r="AKY3" s="76"/>
      <c r="AKZ3" s="76"/>
      <c r="ALA3" s="76"/>
      <c r="ALB3" s="76"/>
      <c r="ALC3" s="76"/>
      <c r="ALD3" s="76"/>
      <c r="ALE3" s="76"/>
      <c r="ALF3" s="76"/>
      <c r="ALG3" s="76"/>
      <c r="ALH3" s="76"/>
      <c r="ALI3" s="76"/>
      <c r="ALJ3" s="76"/>
      <c r="ALK3" s="76"/>
      <c r="ALL3" s="76"/>
      <c r="ALM3" s="76"/>
      <c r="ALN3" s="76"/>
      <c r="ALO3" s="76"/>
      <c r="ALP3" s="76"/>
      <c r="ALQ3" s="76"/>
      <c r="ALR3" s="76"/>
      <c r="ALS3" s="76"/>
      <c r="ALT3" s="76"/>
      <c r="ALU3" s="76"/>
      <c r="ALV3" s="76"/>
      <c r="ALW3" s="76"/>
      <c r="ALX3" s="76"/>
      <c r="ALY3" s="76"/>
      <c r="ALZ3" s="76"/>
      <c r="AMA3" s="76"/>
      <c r="AMB3" s="76"/>
      <c r="AMC3" s="76"/>
      <c r="AMD3" s="76"/>
      <c r="AME3" s="76"/>
      <c r="AMF3" s="76"/>
      <c r="AMG3" s="76"/>
      <c r="AMH3" s="76"/>
      <c r="AMI3" s="76"/>
      <c r="AMJ3" s="76"/>
    </row>
    <row r="4" spans="1:1025" x14ac:dyDescent="0.25">
      <c r="A4" s="168" t="s">
        <v>91</v>
      </c>
      <c r="B4" s="169"/>
      <c r="C4" s="374">
        <f>C3-H6</f>
        <v>264760819</v>
      </c>
      <c r="D4" s="76"/>
      <c r="E4" s="76"/>
      <c r="F4" s="125"/>
      <c r="G4" s="125"/>
      <c r="H4" s="125"/>
      <c r="I4" s="76"/>
      <c r="J4" s="76"/>
      <c r="K4" s="83" t="s">
        <v>388</v>
      </c>
      <c r="L4" s="83" t="s">
        <v>389</v>
      </c>
      <c r="M4" s="83" t="s">
        <v>390</v>
      </c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6"/>
      <c r="DX4" s="76"/>
      <c r="DY4" s="76"/>
      <c r="DZ4" s="76"/>
      <c r="EA4" s="76"/>
      <c r="EB4" s="76"/>
      <c r="EC4" s="76"/>
      <c r="ED4" s="76"/>
      <c r="EE4" s="76"/>
      <c r="EF4" s="76"/>
      <c r="EG4" s="76"/>
      <c r="EH4" s="76"/>
      <c r="EI4" s="76"/>
      <c r="EJ4" s="76"/>
      <c r="EK4" s="76"/>
      <c r="EL4" s="76"/>
      <c r="EM4" s="76"/>
      <c r="EN4" s="76"/>
      <c r="EO4" s="76"/>
      <c r="EP4" s="76"/>
      <c r="EQ4" s="76"/>
      <c r="ER4" s="76"/>
      <c r="ES4" s="76"/>
      <c r="ET4" s="76"/>
      <c r="EU4" s="76"/>
      <c r="EV4" s="76"/>
      <c r="EW4" s="76"/>
      <c r="EX4" s="76"/>
      <c r="EY4" s="76"/>
      <c r="EZ4" s="76"/>
      <c r="FA4" s="76"/>
      <c r="FB4" s="76"/>
      <c r="FC4" s="76"/>
      <c r="FD4" s="76"/>
      <c r="FE4" s="76"/>
      <c r="FF4" s="76"/>
      <c r="FG4" s="76"/>
      <c r="FH4" s="76"/>
      <c r="FI4" s="76"/>
      <c r="FJ4" s="76"/>
      <c r="FK4" s="76"/>
      <c r="FL4" s="76"/>
      <c r="FM4" s="76"/>
      <c r="FN4" s="76"/>
      <c r="FO4" s="76"/>
      <c r="FP4" s="76"/>
      <c r="FQ4" s="76"/>
      <c r="FR4" s="76"/>
      <c r="FS4" s="76"/>
      <c r="FT4" s="76"/>
      <c r="FU4" s="76"/>
      <c r="FV4" s="76"/>
      <c r="FW4" s="76"/>
      <c r="FX4" s="76"/>
      <c r="FY4" s="76"/>
      <c r="FZ4" s="76"/>
      <c r="GA4" s="76"/>
      <c r="GB4" s="76"/>
      <c r="GC4" s="76"/>
      <c r="GD4" s="76"/>
      <c r="GE4" s="76"/>
      <c r="GF4" s="76"/>
      <c r="GG4" s="76"/>
      <c r="GH4" s="76"/>
      <c r="GI4" s="76"/>
      <c r="GJ4" s="76"/>
      <c r="GK4" s="76"/>
      <c r="GL4" s="76"/>
      <c r="GM4" s="76"/>
      <c r="GN4" s="76"/>
      <c r="GO4" s="76"/>
      <c r="GP4" s="76"/>
      <c r="GQ4" s="76"/>
      <c r="GR4" s="76"/>
      <c r="GS4" s="76"/>
      <c r="GT4" s="76"/>
      <c r="GU4" s="76"/>
      <c r="GV4" s="76"/>
      <c r="GW4" s="76"/>
      <c r="GX4" s="76"/>
      <c r="GY4" s="76"/>
      <c r="GZ4" s="76"/>
      <c r="HA4" s="76"/>
      <c r="HB4" s="76"/>
      <c r="HC4" s="76"/>
      <c r="HD4" s="76"/>
      <c r="HE4" s="76"/>
      <c r="HF4" s="76"/>
      <c r="HG4" s="76"/>
      <c r="HH4" s="76"/>
      <c r="HI4" s="76"/>
      <c r="HJ4" s="76"/>
      <c r="HK4" s="76"/>
      <c r="HL4" s="76"/>
      <c r="HM4" s="76"/>
      <c r="HN4" s="76"/>
      <c r="HO4" s="76"/>
      <c r="HP4" s="76"/>
      <c r="HQ4" s="76"/>
      <c r="HR4" s="76"/>
      <c r="HS4" s="76"/>
      <c r="HT4" s="76"/>
      <c r="HU4" s="76"/>
      <c r="HV4" s="76"/>
      <c r="HW4" s="76"/>
      <c r="HX4" s="76"/>
      <c r="HY4" s="76"/>
      <c r="HZ4" s="76"/>
      <c r="IA4" s="76"/>
      <c r="IB4" s="76"/>
      <c r="IC4" s="76"/>
      <c r="ID4" s="76"/>
      <c r="IE4" s="76"/>
      <c r="IF4" s="76"/>
      <c r="IG4" s="76"/>
      <c r="IH4" s="76"/>
      <c r="II4" s="76"/>
      <c r="IJ4" s="76"/>
      <c r="IK4" s="76"/>
      <c r="IL4" s="76"/>
      <c r="IM4" s="76"/>
      <c r="IN4" s="76"/>
      <c r="IO4" s="76"/>
      <c r="IP4" s="76"/>
      <c r="IQ4" s="76"/>
      <c r="IR4" s="76"/>
      <c r="IS4" s="76"/>
      <c r="IT4" s="76"/>
      <c r="IU4" s="76"/>
      <c r="IV4" s="76"/>
      <c r="IW4" s="76"/>
      <c r="IX4" s="76"/>
      <c r="IY4" s="76"/>
      <c r="IZ4" s="76"/>
      <c r="JA4" s="76"/>
      <c r="JB4" s="76"/>
      <c r="JC4" s="76"/>
      <c r="JD4" s="76"/>
      <c r="JE4" s="76"/>
      <c r="JF4" s="76"/>
      <c r="JG4" s="76"/>
      <c r="JH4" s="76"/>
      <c r="JI4" s="76"/>
      <c r="JJ4" s="76"/>
      <c r="JK4" s="76"/>
      <c r="JL4" s="76"/>
      <c r="JM4" s="76"/>
      <c r="JN4" s="76"/>
      <c r="JO4" s="76"/>
      <c r="JP4" s="76"/>
      <c r="JQ4" s="76"/>
      <c r="JR4" s="76"/>
      <c r="JS4" s="76"/>
      <c r="JT4" s="76"/>
      <c r="JU4" s="76"/>
      <c r="JV4" s="76"/>
      <c r="JW4" s="76"/>
      <c r="JX4" s="76"/>
      <c r="JY4" s="76"/>
      <c r="JZ4" s="76"/>
      <c r="KA4" s="76"/>
      <c r="KB4" s="76"/>
      <c r="KC4" s="76"/>
      <c r="KD4" s="76"/>
      <c r="KE4" s="76"/>
      <c r="KF4" s="76"/>
      <c r="KG4" s="76"/>
      <c r="KH4" s="76"/>
      <c r="KI4" s="76"/>
      <c r="KJ4" s="76"/>
      <c r="KK4" s="76"/>
      <c r="KL4" s="76"/>
      <c r="KM4" s="76"/>
      <c r="KN4" s="76"/>
      <c r="KO4" s="76"/>
      <c r="KP4" s="76"/>
      <c r="KQ4" s="76"/>
      <c r="KR4" s="76"/>
      <c r="KS4" s="76"/>
      <c r="KT4" s="76"/>
      <c r="KU4" s="76"/>
      <c r="KV4" s="76"/>
      <c r="KW4" s="76"/>
      <c r="KX4" s="76"/>
      <c r="KY4" s="76"/>
      <c r="KZ4" s="76"/>
      <c r="LA4" s="76"/>
      <c r="LB4" s="76"/>
      <c r="LC4" s="76"/>
      <c r="LD4" s="76"/>
      <c r="LE4" s="76"/>
      <c r="LF4" s="76"/>
      <c r="LG4" s="76"/>
      <c r="LH4" s="76"/>
      <c r="LI4" s="76"/>
      <c r="LJ4" s="76"/>
      <c r="LK4" s="76"/>
      <c r="LL4" s="76"/>
      <c r="LM4" s="76"/>
      <c r="LN4" s="76"/>
      <c r="LO4" s="76"/>
      <c r="LP4" s="76"/>
      <c r="LQ4" s="76"/>
      <c r="LR4" s="76"/>
      <c r="LS4" s="76"/>
      <c r="LT4" s="76"/>
      <c r="LU4" s="76"/>
      <c r="LV4" s="76"/>
      <c r="LW4" s="76"/>
      <c r="LX4" s="76"/>
      <c r="LY4" s="76"/>
      <c r="LZ4" s="76"/>
      <c r="MA4" s="76"/>
      <c r="MB4" s="76"/>
      <c r="MC4" s="76"/>
      <c r="MD4" s="76"/>
      <c r="ME4" s="76"/>
      <c r="MF4" s="76"/>
      <c r="MG4" s="76"/>
      <c r="MH4" s="76"/>
      <c r="MI4" s="76"/>
      <c r="MJ4" s="76"/>
      <c r="MK4" s="76"/>
      <c r="ML4" s="76"/>
      <c r="MM4" s="76"/>
      <c r="MN4" s="76"/>
      <c r="MO4" s="76"/>
      <c r="MP4" s="76"/>
      <c r="MQ4" s="76"/>
      <c r="MR4" s="76"/>
      <c r="MS4" s="76"/>
      <c r="MT4" s="76"/>
      <c r="MU4" s="76"/>
      <c r="MV4" s="76"/>
      <c r="MW4" s="76"/>
      <c r="MX4" s="76"/>
      <c r="MY4" s="76"/>
      <c r="MZ4" s="76"/>
      <c r="NA4" s="76"/>
      <c r="NB4" s="76"/>
      <c r="NC4" s="76"/>
      <c r="ND4" s="76"/>
      <c r="NE4" s="76"/>
      <c r="NF4" s="76"/>
      <c r="NG4" s="76"/>
      <c r="NH4" s="76"/>
      <c r="NI4" s="76"/>
      <c r="NJ4" s="76"/>
      <c r="NK4" s="76"/>
      <c r="NL4" s="76"/>
      <c r="NM4" s="76"/>
      <c r="NN4" s="76"/>
      <c r="NO4" s="76"/>
      <c r="NP4" s="76"/>
      <c r="NQ4" s="76"/>
      <c r="NR4" s="76"/>
      <c r="NS4" s="76"/>
      <c r="NT4" s="76"/>
      <c r="NU4" s="76"/>
      <c r="NV4" s="76"/>
      <c r="NW4" s="76"/>
      <c r="NX4" s="76"/>
      <c r="NY4" s="76"/>
      <c r="NZ4" s="76"/>
      <c r="OA4" s="76"/>
      <c r="OB4" s="76"/>
      <c r="OC4" s="76"/>
      <c r="OD4" s="76"/>
      <c r="OE4" s="76"/>
      <c r="OF4" s="76"/>
      <c r="OG4" s="76"/>
      <c r="OH4" s="76"/>
      <c r="OI4" s="76"/>
      <c r="OJ4" s="76"/>
      <c r="OK4" s="76"/>
      <c r="OL4" s="76"/>
      <c r="OM4" s="76"/>
      <c r="ON4" s="76"/>
      <c r="OO4" s="76"/>
      <c r="OP4" s="76"/>
      <c r="OQ4" s="76"/>
      <c r="OR4" s="76"/>
      <c r="OS4" s="76"/>
      <c r="OT4" s="76"/>
      <c r="OU4" s="76"/>
      <c r="OV4" s="76"/>
      <c r="OW4" s="76"/>
      <c r="OX4" s="76"/>
      <c r="OY4" s="76"/>
      <c r="OZ4" s="76"/>
      <c r="PA4" s="76"/>
      <c r="PB4" s="76"/>
      <c r="PC4" s="76"/>
      <c r="PD4" s="76"/>
      <c r="PE4" s="76"/>
      <c r="PF4" s="76"/>
      <c r="PG4" s="76"/>
      <c r="PH4" s="76"/>
      <c r="PI4" s="76"/>
      <c r="PJ4" s="76"/>
      <c r="PK4" s="76"/>
      <c r="PL4" s="76"/>
      <c r="PM4" s="76"/>
      <c r="PN4" s="76"/>
      <c r="PO4" s="76"/>
      <c r="PP4" s="76"/>
      <c r="PQ4" s="76"/>
      <c r="PR4" s="76"/>
      <c r="PS4" s="76"/>
      <c r="PT4" s="76"/>
      <c r="PU4" s="76"/>
      <c r="PV4" s="76"/>
      <c r="PW4" s="76"/>
      <c r="PX4" s="76"/>
      <c r="PY4" s="76"/>
      <c r="PZ4" s="76"/>
      <c r="QA4" s="76"/>
      <c r="QB4" s="76"/>
      <c r="QC4" s="76"/>
      <c r="QD4" s="76"/>
      <c r="QE4" s="76"/>
      <c r="QF4" s="76"/>
      <c r="QG4" s="76"/>
      <c r="QH4" s="76"/>
      <c r="QI4" s="76"/>
      <c r="QJ4" s="76"/>
      <c r="QK4" s="76"/>
      <c r="QL4" s="76"/>
      <c r="QM4" s="76"/>
      <c r="QN4" s="76"/>
      <c r="QO4" s="76"/>
      <c r="QP4" s="76"/>
      <c r="QQ4" s="76"/>
      <c r="QR4" s="76"/>
      <c r="QS4" s="76"/>
      <c r="QT4" s="76"/>
      <c r="QU4" s="76"/>
      <c r="QV4" s="76"/>
      <c r="QW4" s="76"/>
      <c r="QX4" s="76"/>
      <c r="QY4" s="76"/>
      <c r="QZ4" s="76"/>
      <c r="RA4" s="76"/>
      <c r="RB4" s="76"/>
      <c r="RC4" s="76"/>
      <c r="RD4" s="76"/>
      <c r="RE4" s="76"/>
      <c r="RF4" s="76"/>
      <c r="RG4" s="76"/>
      <c r="RH4" s="76"/>
      <c r="RI4" s="76"/>
      <c r="RJ4" s="76"/>
      <c r="RK4" s="76"/>
      <c r="RL4" s="76"/>
      <c r="RM4" s="76"/>
      <c r="RN4" s="76"/>
      <c r="RO4" s="76"/>
      <c r="RP4" s="76"/>
      <c r="RQ4" s="76"/>
      <c r="RR4" s="76"/>
      <c r="RS4" s="76"/>
      <c r="RT4" s="76"/>
      <c r="RU4" s="76"/>
      <c r="RV4" s="76"/>
      <c r="RW4" s="76"/>
      <c r="RX4" s="76"/>
      <c r="RY4" s="76"/>
      <c r="RZ4" s="76"/>
      <c r="SA4" s="76"/>
      <c r="SB4" s="76"/>
      <c r="SC4" s="76"/>
      <c r="SD4" s="76"/>
      <c r="SE4" s="76"/>
      <c r="SF4" s="76"/>
      <c r="SG4" s="76"/>
      <c r="SH4" s="76"/>
      <c r="SI4" s="76"/>
      <c r="SJ4" s="76"/>
      <c r="SK4" s="76"/>
      <c r="SL4" s="76"/>
      <c r="SM4" s="76"/>
      <c r="SN4" s="76"/>
      <c r="SO4" s="76"/>
      <c r="SP4" s="76"/>
      <c r="SQ4" s="76"/>
      <c r="SR4" s="76"/>
      <c r="SS4" s="76"/>
      <c r="ST4" s="76"/>
      <c r="SU4" s="76"/>
      <c r="SV4" s="76"/>
      <c r="SW4" s="76"/>
      <c r="SX4" s="76"/>
      <c r="SY4" s="76"/>
      <c r="SZ4" s="76"/>
      <c r="TA4" s="76"/>
      <c r="TB4" s="76"/>
      <c r="TC4" s="76"/>
      <c r="TD4" s="76"/>
      <c r="TE4" s="76"/>
      <c r="TF4" s="76"/>
      <c r="TG4" s="76"/>
      <c r="TH4" s="76"/>
      <c r="TI4" s="76"/>
      <c r="TJ4" s="76"/>
      <c r="TK4" s="76"/>
      <c r="TL4" s="76"/>
      <c r="TM4" s="76"/>
      <c r="TN4" s="76"/>
      <c r="TO4" s="76"/>
      <c r="TP4" s="76"/>
      <c r="TQ4" s="76"/>
      <c r="TR4" s="76"/>
      <c r="TS4" s="76"/>
      <c r="TT4" s="76"/>
      <c r="TU4" s="76"/>
      <c r="TV4" s="76"/>
      <c r="TW4" s="76"/>
      <c r="TX4" s="76"/>
      <c r="TY4" s="76"/>
      <c r="TZ4" s="76"/>
      <c r="UA4" s="76"/>
      <c r="UB4" s="76"/>
      <c r="UC4" s="76"/>
      <c r="UD4" s="76"/>
      <c r="UE4" s="76"/>
      <c r="UF4" s="76"/>
      <c r="UG4" s="76"/>
      <c r="UH4" s="76"/>
      <c r="UI4" s="76"/>
      <c r="UJ4" s="76"/>
      <c r="UK4" s="76"/>
      <c r="UL4" s="76"/>
      <c r="UM4" s="76"/>
      <c r="UN4" s="76"/>
      <c r="UO4" s="76"/>
      <c r="UP4" s="76"/>
      <c r="UQ4" s="76"/>
      <c r="UR4" s="76"/>
      <c r="US4" s="76"/>
      <c r="UT4" s="76"/>
      <c r="UU4" s="76"/>
      <c r="UV4" s="76"/>
      <c r="UW4" s="76"/>
      <c r="UX4" s="76"/>
      <c r="UY4" s="76"/>
      <c r="UZ4" s="76"/>
      <c r="VA4" s="76"/>
      <c r="VB4" s="76"/>
      <c r="VC4" s="76"/>
      <c r="VD4" s="76"/>
      <c r="VE4" s="76"/>
      <c r="VF4" s="76"/>
      <c r="VG4" s="76"/>
      <c r="VH4" s="76"/>
      <c r="VI4" s="76"/>
      <c r="VJ4" s="76"/>
      <c r="VK4" s="76"/>
      <c r="VL4" s="76"/>
      <c r="VM4" s="76"/>
      <c r="VN4" s="76"/>
      <c r="VO4" s="76"/>
      <c r="VP4" s="76"/>
      <c r="VQ4" s="76"/>
      <c r="VR4" s="76"/>
      <c r="VS4" s="76"/>
      <c r="VT4" s="76"/>
      <c r="VU4" s="76"/>
      <c r="VV4" s="76"/>
      <c r="VW4" s="76"/>
      <c r="VX4" s="76"/>
      <c r="VY4" s="76"/>
      <c r="VZ4" s="76"/>
      <c r="WA4" s="76"/>
      <c r="WB4" s="76"/>
      <c r="WC4" s="76"/>
      <c r="WD4" s="76"/>
      <c r="WE4" s="76"/>
      <c r="WF4" s="76"/>
      <c r="WG4" s="76"/>
      <c r="WH4" s="76"/>
      <c r="WI4" s="76"/>
      <c r="WJ4" s="76"/>
      <c r="WK4" s="76"/>
      <c r="WL4" s="76"/>
      <c r="WM4" s="76"/>
      <c r="WN4" s="76"/>
      <c r="WO4" s="76"/>
      <c r="WP4" s="76"/>
      <c r="WQ4" s="76"/>
      <c r="WR4" s="76"/>
      <c r="WS4" s="76"/>
      <c r="WT4" s="76"/>
      <c r="WU4" s="76"/>
      <c r="WV4" s="76"/>
      <c r="WW4" s="76"/>
      <c r="WX4" s="76"/>
      <c r="WY4" s="76"/>
      <c r="WZ4" s="76"/>
      <c r="XA4" s="76"/>
      <c r="XB4" s="76"/>
      <c r="XC4" s="76"/>
      <c r="XD4" s="76"/>
      <c r="XE4" s="76"/>
      <c r="XF4" s="76"/>
      <c r="XG4" s="76"/>
      <c r="XH4" s="76"/>
      <c r="XI4" s="76"/>
      <c r="XJ4" s="76"/>
      <c r="XK4" s="76"/>
      <c r="XL4" s="76"/>
      <c r="XM4" s="76"/>
      <c r="XN4" s="76"/>
      <c r="XO4" s="76"/>
      <c r="XP4" s="76"/>
      <c r="XQ4" s="76"/>
      <c r="XR4" s="76"/>
      <c r="XS4" s="76"/>
      <c r="XT4" s="76"/>
      <c r="XU4" s="76"/>
      <c r="XV4" s="76"/>
      <c r="XW4" s="76"/>
      <c r="XX4" s="76"/>
      <c r="XY4" s="76"/>
      <c r="XZ4" s="76"/>
      <c r="YA4" s="76"/>
      <c r="YB4" s="76"/>
      <c r="YC4" s="76"/>
      <c r="YD4" s="76"/>
      <c r="YE4" s="76"/>
      <c r="YF4" s="76"/>
      <c r="YG4" s="76"/>
      <c r="YH4" s="76"/>
      <c r="YI4" s="76"/>
      <c r="YJ4" s="76"/>
      <c r="YK4" s="76"/>
      <c r="YL4" s="76"/>
      <c r="YM4" s="76"/>
      <c r="YN4" s="76"/>
      <c r="YO4" s="76"/>
      <c r="YP4" s="76"/>
      <c r="YQ4" s="76"/>
      <c r="YR4" s="76"/>
      <c r="YS4" s="76"/>
      <c r="YT4" s="76"/>
      <c r="YU4" s="76"/>
      <c r="YV4" s="76"/>
      <c r="YW4" s="76"/>
      <c r="YX4" s="76"/>
      <c r="YY4" s="76"/>
      <c r="YZ4" s="76"/>
      <c r="ZA4" s="76"/>
      <c r="ZB4" s="76"/>
      <c r="ZC4" s="76"/>
      <c r="ZD4" s="76"/>
      <c r="ZE4" s="76"/>
      <c r="ZF4" s="76"/>
      <c r="ZG4" s="76"/>
      <c r="ZH4" s="76"/>
      <c r="ZI4" s="76"/>
      <c r="ZJ4" s="76"/>
      <c r="ZK4" s="76"/>
      <c r="ZL4" s="76"/>
      <c r="ZM4" s="76"/>
      <c r="ZN4" s="76"/>
      <c r="ZO4" s="76"/>
      <c r="ZP4" s="76"/>
      <c r="ZQ4" s="76"/>
      <c r="ZR4" s="76"/>
      <c r="ZS4" s="76"/>
      <c r="ZT4" s="76"/>
      <c r="ZU4" s="76"/>
      <c r="ZV4" s="76"/>
      <c r="ZW4" s="76"/>
      <c r="ZX4" s="76"/>
      <c r="ZY4" s="76"/>
      <c r="ZZ4" s="76"/>
      <c r="AAA4" s="76"/>
      <c r="AAB4" s="76"/>
      <c r="AAC4" s="76"/>
      <c r="AAD4" s="76"/>
      <c r="AAE4" s="76"/>
      <c r="AAF4" s="76"/>
      <c r="AAG4" s="76"/>
      <c r="AAH4" s="76"/>
      <c r="AAI4" s="76"/>
      <c r="AAJ4" s="76"/>
      <c r="AAK4" s="76"/>
      <c r="AAL4" s="76"/>
      <c r="AAM4" s="76"/>
      <c r="AAN4" s="76"/>
      <c r="AAO4" s="76"/>
      <c r="AAP4" s="76"/>
      <c r="AAQ4" s="76"/>
      <c r="AAR4" s="76"/>
      <c r="AAS4" s="76"/>
      <c r="AAT4" s="76"/>
      <c r="AAU4" s="76"/>
      <c r="AAV4" s="76"/>
      <c r="AAW4" s="76"/>
      <c r="AAX4" s="76"/>
      <c r="AAY4" s="76"/>
      <c r="AAZ4" s="76"/>
      <c r="ABA4" s="76"/>
      <c r="ABB4" s="76"/>
      <c r="ABC4" s="76"/>
      <c r="ABD4" s="76"/>
      <c r="ABE4" s="76"/>
      <c r="ABF4" s="76"/>
      <c r="ABG4" s="76"/>
      <c r="ABH4" s="76"/>
      <c r="ABI4" s="76"/>
      <c r="ABJ4" s="76"/>
      <c r="ABK4" s="76"/>
      <c r="ABL4" s="76"/>
      <c r="ABM4" s="76"/>
      <c r="ABN4" s="76"/>
      <c r="ABO4" s="76"/>
      <c r="ABP4" s="76"/>
      <c r="ABQ4" s="76"/>
      <c r="ABR4" s="76"/>
      <c r="ABS4" s="76"/>
      <c r="ABT4" s="76"/>
      <c r="ABU4" s="76"/>
      <c r="ABV4" s="76"/>
      <c r="ABW4" s="76"/>
      <c r="ABX4" s="76"/>
      <c r="ABY4" s="76"/>
      <c r="ABZ4" s="76"/>
      <c r="ACA4" s="76"/>
      <c r="ACB4" s="76"/>
      <c r="ACC4" s="76"/>
      <c r="ACD4" s="76"/>
      <c r="ACE4" s="76"/>
      <c r="ACF4" s="76"/>
      <c r="ACG4" s="76"/>
      <c r="ACH4" s="76"/>
      <c r="ACI4" s="76"/>
      <c r="ACJ4" s="76"/>
      <c r="ACK4" s="76"/>
      <c r="ACL4" s="76"/>
      <c r="ACM4" s="76"/>
      <c r="ACN4" s="76"/>
      <c r="ACO4" s="76"/>
      <c r="ACP4" s="76"/>
      <c r="ACQ4" s="76"/>
      <c r="ACR4" s="76"/>
      <c r="ACS4" s="76"/>
      <c r="ACT4" s="76"/>
      <c r="ACU4" s="76"/>
      <c r="ACV4" s="76"/>
      <c r="ACW4" s="76"/>
      <c r="ACX4" s="76"/>
      <c r="ACY4" s="76"/>
      <c r="ACZ4" s="76"/>
      <c r="ADA4" s="76"/>
      <c r="ADB4" s="76"/>
      <c r="ADC4" s="76"/>
      <c r="ADD4" s="76"/>
      <c r="ADE4" s="76"/>
      <c r="ADF4" s="76"/>
      <c r="ADG4" s="76"/>
      <c r="ADH4" s="76"/>
      <c r="ADI4" s="76"/>
      <c r="ADJ4" s="76"/>
      <c r="ADK4" s="76"/>
      <c r="ADL4" s="76"/>
      <c r="ADM4" s="76"/>
      <c r="ADN4" s="76"/>
      <c r="ADO4" s="76"/>
      <c r="ADP4" s="76"/>
      <c r="ADQ4" s="76"/>
      <c r="ADR4" s="76"/>
      <c r="ADS4" s="76"/>
      <c r="ADT4" s="76"/>
      <c r="ADU4" s="76"/>
      <c r="ADV4" s="76"/>
      <c r="ADW4" s="76"/>
      <c r="ADX4" s="76"/>
      <c r="ADY4" s="76"/>
      <c r="ADZ4" s="76"/>
      <c r="AEA4" s="76"/>
      <c r="AEB4" s="76"/>
      <c r="AEC4" s="76"/>
      <c r="AED4" s="76"/>
      <c r="AEE4" s="76"/>
      <c r="AEF4" s="76"/>
      <c r="AEG4" s="76"/>
      <c r="AEH4" s="76"/>
      <c r="AEI4" s="76"/>
      <c r="AEJ4" s="76"/>
      <c r="AEK4" s="76"/>
      <c r="AEL4" s="76"/>
      <c r="AEM4" s="76"/>
      <c r="AEN4" s="76"/>
      <c r="AEO4" s="76"/>
      <c r="AEP4" s="76"/>
      <c r="AEQ4" s="76"/>
      <c r="AER4" s="76"/>
      <c r="AES4" s="76"/>
      <c r="AET4" s="76"/>
      <c r="AEU4" s="76"/>
      <c r="AEV4" s="76"/>
      <c r="AEW4" s="76"/>
      <c r="AEX4" s="76"/>
      <c r="AEY4" s="76"/>
      <c r="AEZ4" s="76"/>
      <c r="AFA4" s="76"/>
      <c r="AFB4" s="76"/>
      <c r="AFC4" s="76"/>
      <c r="AFD4" s="76"/>
      <c r="AFE4" s="76"/>
      <c r="AFF4" s="76"/>
      <c r="AFG4" s="76"/>
      <c r="AFH4" s="76"/>
      <c r="AFI4" s="76"/>
      <c r="AFJ4" s="76"/>
      <c r="AFK4" s="76"/>
      <c r="AFL4" s="76"/>
      <c r="AFM4" s="76"/>
      <c r="AFN4" s="76"/>
      <c r="AFO4" s="76"/>
      <c r="AFP4" s="76"/>
      <c r="AFQ4" s="76"/>
      <c r="AFR4" s="76"/>
      <c r="AFS4" s="76"/>
      <c r="AFT4" s="76"/>
      <c r="AFU4" s="76"/>
      <c r="AFV4" s="76"/>
      <c r="AFW4" s="76"/>
      <c r="AFX4" s="76"/>
      <c r="AFY4" s="76"/>
      <c r="AFZ4" s="76"/>
      <c r="AGA4" s="76"/>
      <c r="AGB4" s="76"/>
      <c r="AGC4" s="76"/>
      <c r="AGD4" s="76"/>
      <c r="AGE4" s="76"/>
      <c r="AGF4" s="76"/>
      <c r="AGG4" s="76"/>
      <c r="AGH4" s="76"/>
      <c r="AGI4" s="76"/>
      <c r="AGJ4" s="76"/>
      <c r="AGK4" s="76"/>
      <c r="AGL4" s="76"/>
      <c r="AGM4" s="76"/>
      <c r="AGN4" s="76"/>
      <c r="AGO4" s="76"/>
      <c r="AGP4" s="76"/>
      <c r="AGQ4" s="76"/>
      <c r="AGR4" s="76"/>
      <c r="AGS4" s="76"/>
      <c r="AGT4" s="76"/>
      <c r="AGU4" s="76"/>
      <c r="AGV4" s="76"/>
      <c r="AGW4" s="76"/>
      <c r="AGX4" s="76"/>
      <c r="AGY4" s="76"/>
      <c r="AGZ4" s="76"/>
      <c r="AHA4" s="76"/>
      <c r="AHB4" s="76"/>
      <c r="AHC4" s="76"/>
      <c r="AHD4" s="76"/>
      <c r="AHE4" s="76"/>
      <c r="AHF4" s="76"/>
      <c r="AHG4" s="76"/>
      <c r="AHH4" s="76"/>
      <c r="AHI4" s="76"/>
      <c r="AHJ4" s="76"/>
      <c r="AHK4" s="76"/>
      <c r="AHL4" s="76"/>
      <c r="AHM4" s="76"/>
      <c r="AHN4" s="76"/>
      <c r="AHO4" s="76"/>
      <c r="AHP4" s="76"/>
      <c r="AHQ4" s="76"/>
      <c r="AHR4" s="76"/>
      <c r="AHS4" s="76"/>
      <c r="AHT4" s="76"/>
      <c r="AHU4" s="76"/>
      <c r="AHV4" s="76"/>
      <c r="AHW4" s="76"/>
      <c r="AHX4" s="76"/>
      <c r="AHY4" s="76"/>
      <c r="AHZ4" s="76"/>
      <c r="AIA4" s="76"/>
      <c r="AIB4" s="76"/>
      <c r="AIC4" s="76"/>
      <c r="AID4" s="76"/>
      <c r="AIE4" s="76"/>
      <c r="AIF4" s="76"/>
      <c r="AIG4" s="76"/>
      <c r="AIH4" s="76"/>
      <c r="AII4" s="76"/>
      <c r="AIJ4" s="76"/>
      <c r="AIK4" s="76"/>
      <c r="AIL4" s="76"/>
      <c r="AIM4" s="76"/>
      <c r="AIN4" s="76"/>
      <c r="AIO4" s="76"/>
      <c r="AIP4" s="76"/>
      <c r="AIQ4" s="76"/>
      <c r="AIR4" s="76"/>
      <c r="AIS4" s="76"/>
      <c r="AIT4" s="76"/>
      <c r="AIU4" s="76"/>
      <c r="AIV4" s="76"/>
      <c r="AIW4" s="76"/>
      <c r="AIX4" s="76"/>
      <c r="AIY4" s="76"/>
      <c r="AIZ4" s="76"/>
      <c r="AJA4" s="76"/>
      <c r="AJB4" s="76"/>
      <c r="AJC4" s="76"/>
      <c r="AJD4" s="76"/>
      <c r="AJE4" s="76"/>
      <c r="AJF4" s="76"/>
      <c r="AJG4" s="76"/>
      <c r="AJH4" s="76"/>
      <c r="AJI4" s="76"/>
      <c r="AJJ4" s="76"/>
      <c r="AJK4" s="76"/>
      <c r="AJL4" s="76"/>
      <c r="AJM4" s="76"/>
      <c r="AJN4" s="76"/>
      <c r="AJO4" s="76"/>
      <c r="AJP4" s="76"/>
      <c r="AJQ4" s="76"/>
      <c r="AJR4" s="76"/>
      <c r="AJS4" s="76"/>
      <c r="AJT4" s="76"/>
      <c r="AJU4" s="76"/>
      <c r="AJV4" s="76"/>
      <c r="AJW4" s="76"/>
      <c r="AJX4" s="76"/>
      <c r="AJY4" s="76"/>
      <c r="AJZ4" s="76"/>
      <c r="AKA4" s="76"/>
      <c r="AKB4" s="76"/>
      <c r="AKC4" s="76"/>
      <c r="AKD4" s="76"/>
      <c r="AKE4" s="76"/>
      <c r="AKF4" s="76"/>
      <c r="AKG4" s="76"/>
      <c r="AKH4" s="76"/>
      <c r="AKI4" s="76"/>
      <c r="AKJ4" s="76"/>
      <c r="AKK4" s="76"/>
      <c r="AKL4" s="76"/>
      <c r="AKM4" s="76"/>
      <c r="AKN4" s="76"/>
      <c r="AKO4" s="76"/>
      <c r="AKP4" s="76"/>
      <c r="AKQ4" s="76"/>
      <c r="AKR4" s="76"/>
      <c r="AKS4" s="76"/>
      <c r="AKT4" s="76"/>
      <c r="AKU4" s="76"/>
      <c r="AKV4" s="76"/>
      <c r="AKW4" s="76"/>
      <c r="AKX4" s="76"/>
      <c r="AKY4" s="76"/>
      <c r="AKZ4" s="76"/>
      <c r="ALA4" s="76"/>
      <c r="ALB4" s="76"/>
      <c r="ALC4" s="76"/>
      <c r="ALD4" s="76"/>
      <c r="ALE4" s="76"/>
      <c r="ALF4" s="76"/>
      <c r="ALG4" s="76"/>
      <c r="ALH4" s="76"/>
      <c r="ALI4" s="76"/>
      <c r="ALJ4" s="76"/>
      <c r="ALK4" s="76"/>
      <c r="ALL4" s="76"/>
      <c r="ALM4" s="76"/>
      <c r="ALN4" s="76"/>
      <c r="ALO4" s="76"/>
      <c r="ALP4" s="76"/>
      <c r="ALQ4" s="76"/>
      <c r="ALR4" s="76"/>
      <c r="ALS4" s="76"/>
      <c r="ALT4" s="76"/>
      <c r="ALU4" s="76"/>
      <c r="ALV4" s="76"/>
      <c r="ALW4" s="76"/>
      <c r="ALX4" s="76"/>
      <c r="ALY4" s="76"/>
      <c r="ALZ4" s="76"/>
      <c r="AMA4" s="76"/>
      <c r="AMB4" s="76"/>
      <c r="AMC4" s="76"/>
      <c r="AMD4" s="76"/>
      <c r="AME4" s="76"/>
      <c r="AMF4" s="76"/>
      <c r="AMG4" s="76"/>
      <c r="AMH4" s="76"/>
      <c r="AMI4" s="76"/>
      <c r="AMJ4" s="76"/>
    </row>
    <row r="5" spans="1:1025" x14ac:dyDescent="0.25">
      <c r="A5" s="76"/>
      <c r="B5" s="112" t="s">
        <v>34</v>
      </c>
      <c r="C5" s="172" t="s">
        <v>35</v>
      </c>
      <c r="D5" s="83" t="s">
        <v>36</v>
      </c>
      <c r="E5" s="83" t="s">
        <v>37</v>
      </c>
      <c r="F5" s="273" t="s">
        <v>38</v>
      </c>
      <c r="G5" s="273" t="s">
        <v>39</v>
      </c>
      <c r="H5" s="273" t="s">
        <v>40</v>
      </c>
      <c r="I5" s="76"/>
      <c r="J5" s="102"/>
      <c r="K5" s="25"/>
      <c r="L5" s="117"/>
      <c r="M5" s="117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  <c r="DI5" s="76"/>
      <c r="DJ5" s="76"/>
      <c r="DK5" s="76"/>
      <c r="DL5" s="76"/>
      <c r="DM5" s="76"/>
      <c r="DN5" s="76"/>
      <c r="DO5" s="76"/>
      <c r="DP5" s="76"/>
      <c r="DQ5" s="76"/>
      <c r="DR5" s="76"/>
      <c r="DS5" s="76"/>
      <c r="DT5" s="76"/>
      <c r="DU5" s="76"/>
      <c r="DV5" s="76"/>
      <c r="DW5" s="76"/>
      <c r="DX5" s="76"/>
      <c r="DY5" s="76"/>
      <c r="DZ5" s="76"/>
      <c r="EA5" s="76"/>
      <c r="EB5" s="76"/>
      <c r="EC5" s="76"/>
      <c r="ED5" s="76"/>
      <c r="EE5" s="76"/>
      <c r="EF5" s="76"/>
      <c r="EG5" s="76"/>
      <c r="EH5" s="76"/>
      <c r="EI5" s="76"/>
      <c r="EJ5" s="76"/>
      <c r="EK5" s="76"/>
      <c r="EL5" s="76"/>
      <c r="EM5" s="76"/>
      <c r="EN5" s="76"/>
      <c r="EO5" s="76"/>
      <c r="EP5" s="76"/>
      <c r="EQ5" s="76"/>
      <c r="ER5" s="76"/>
      <c r="ES5" s="76"/>
      <c r="ET5" s="76"/>
      <c r="EU5" s="76"/>
      <c r="EV5" s="76"/>
      <c r="EW5" s="76"/>
      <c r="EX5" s="76"/>
      <c r="EY5" s="76"/>
      <c r="EZ5" s="76"/>
      <c r="FA5" s="76"/>
      <c r="FB5" s="76"/>
      <c r="FC5" s="76"/>
      <c r="FD5" s="76"/>
      <c r="FE5" s="76"/>
      <c r="FF5" s="76"/>
      <c r="FG5" s="76"/>
      <c r="FH5" s="76"/>
      <c r="FI5" s="76"/>
      <c r="FJ5" s="76"/>
      <c r="FK5" s="76"/>
      <c r="FL5" s="76"/>
      <c r="FM5" s="76"/>
      <c r="FN5" s="76"/>
      <c r="FO5" s="76"/>
      <c r="FP5" s="76"/>
      <c r="FQ5" s="76"/>
      <c r="FR5" s="76"/>
      <c r="FS5" s="76"/>
      <c r="FT5" s="76"/>
      <c r="FU5" s="76"/>
      <c r="FV5" s="76"/>
      <c r="FW5" s="76"/>
      <c r="FX5" s="76"/>
      <c r="FY5" s="76"/>
      <c r="FZ5" s="76"/>
      <c r="GA5" s="76"/>
      <c r="GB5" s="76"/>
      <c r="GC5" s="76"/>
      <c r="GD5" s="76"/>
      <c r="GE5" s="76"/>
      <c r="GF5" s="76"/>
      <c r="GG5" s="76"/>
      <c r="GH5" s="76"/>
      <c r="GI5" s="76"/>
      <c r="GJ5" s="76"/>
      <c r="GK5" s="76"/>
      <c r="GL5" s="76"/>
      <c r="GM5" s="76"/>
      <c r="GN5" s="76"/>
      <c r="GO5" s="76"/>
      <c r="GP5" s="76"/>
      <c r="GQ5" s="76"/>
      <c r="GR5" s="76"/>
      <c r="GS5" s="76"/>
      <c r="GT5" s="76"/>
      <c r="GU5" s="76"/>
      <c r="GV5" s="76"/>
      <c r="GW5" s="76"/>
      <c r="GX5" s="76"/>
      <c r="GY5" s="76"/>
      <c r="GZ5" s="76"/>
      <c r="HA5" s="76"/>
      <c r="HB5" s="76"/>
      <c r="HC5" s="76"/>
      <c r="HD5" s="76"/>
      <c r="HE5" s="76"/>
      <c r="HF5" s="76"/>
      <c r="HG5" s="76"/>
      <c r="HH5" s="76"/>
      <c r="HI5" s="76"/>
      <c r="HJ5" s="76"/>
      <c r="HK5" s="76"/>
      <c r="HL5" s="76"/>
      <c r="HM5" s="76"/>
      <c r="HN5" s="76"/>
      <c r="HO5" s="76"/>
      <c r="HP5" s="76"/>
      <c r="HQ5" s="76"/>
      <c r="HR5" s="76"/>
      <c r="HS5" s="76"/>
      <c r="HT5" s="76"/>
      <c r="HU5" s="76"/>
      <c r="HV5" s="76"/>
      <c r="HW5" s="76"/>
      <c r="HX5" s="76"/>
      <c r="HY5" s="76"/>
      <c r="HZ5" s="76"/>
      <c r="IA5" s="76"/>
      <c r="IB5" s="76"/>
      <c r="IC5" s="76"/>
      <c r="ID5" s="76"/>
      <c r="IE5" s="76"/>
      <c r="IF5" s="76"/>
      <c r="IG5" s="76"/>
      <c r="IH5" s="76"/>
      <c r="II5" s="76"/>
      <c r="IJ5" s="76"/>
      <c r="IK5" s="76"/>
      <c r="IL5" s="76"/>
      <c r="IM5" s="76"/>
      <c r="IN5" s="76"/>
      <c r="IO5" s="76"/>
      <c r="IP5" s="76"/>
      <c r="IQ5" s="76"/>
      <c r="IR5" s="76"/>
      <c r="IS5" s="76"/>
      <c r="IT5" s="76"/>
      <c r="IU5" s="76"/>
      <c r="IV5" s="76"/>
      <c r="IW5" s="76"/>
      <c r="IX5" s="76"/>
      <c r="IY5" s="76"/>
      <c r="IZ5" s="76"/>
      <c r="JA5" s="76"/>
      <c r="JB5" s="76"/>
      <c r="JC5" s="76"/>
      <c r="JD5" s="76"/>
      <c r="JE5" s="76"/>
      <c r="JF5" s="76"/>
      <c r="JG5" s="76"/>
      <c r="JH5" s="76"/>
      <c r="JI5" s="76"/>
      <c r="JJ5" s="76"/>
      <c r="JK5" s="76"/>
      <c r="JL5" s="76"/>
      <c r="JM5" s="76"/>
      <c r="JN5" s="76"/>
      <c r="JO5" s="76"/>
      <c r="JP5" s="76"/>
      <c r="JQ5" s="76"/>
      <c r="JR5" s="76"/>
      <c r="JS5" s="76"/>
      <c r="JT5" s="76"/>
      <c r="JU5" s="76"/>
      <c r="JV5" s="76"/>
      <c r="JW5" s="76"/>
      <c r="JX5" s="76"/>
      <c r="JY5" s="76"/>
      <c r="JZ5" s="76"/>
      <c r="KA5" s="76"/>
      <c r="KB5" s="76"/>
      <c r="KC5" s="76"/>
      <c r="KD5" s="76"/>
      <c r="KE5" s="76"/>
      <c r="KF5" s="76"/>
      <c r="KG5" s="76"/>
      <c r="KH5" s="76"/>
      <c r="KI5" s="76"/>
      <c r="KJ5" s="76"/>
      <c r="KK5" s="76"/>
      <c r="KL5" s="76"/>
      <c r="KM5" s="76"/>
      <c r="KN5" s="76"/>
      <c r="KO5" s="76"/>
      <c r="KP5" s="76"/>
      <c r="KQ5" s="76"/>
      <c r="KR5" s="76"/>
      <c r="KS5" s="76"/>
      <c r="KT5" s="76"/>
      <c r="KU5" s="76"/>
      <c r="KV5" s="76"/>
      <c r="KW5" s="76"/>
      <c r="KX5" s="76"/>
      <c r="KY5" s="76"/>
      <c r="KZ5" s="76"/>
      <c r="LA5" s="76"/>
      <c r="LB5" s="76"/>
      <c r="LC5" s="76"/>
      <c r="LD5" s="76"/>
      <c r="LE5" s="76"/>
      <c r="LF5" s="76"/>
      <c r="LG5" s="76"/>
      <c r="LH5" s="76"/>
      <c r="LI5" s="76"/>
      <c r="LJ5" s="76"/>
      <c r="LK5" s="76"/>
      <c r="LL5" s="76"/>
      <c r="LM5" s="76"/>
      <c r="LN5" s="76"/>
      <c r="LO5" s="76"/>
      <c r="LP5" s="76"/>
      <c r="LQ5" s="76"/>
      <c r="LR5" s="76"/>
      <c r="LS5" s="76"/>
      <c r="LT5" s="76"/>
      <c r="LU5" s="76"/>
      <c r="LV5" s="76"/>
      <c r="LW5" s="76"/>
      <c r="LX5" s="76"/>
      <c r="LY5" s="76"/>
      <c r="LZ5" s="76"/>
      <c r="MA5" s="76"/>
      <c r="MB5" s="76"/>
      <c r="MC5" s="76"/>
      <c r="MD5" s="76"/>
      <c r="ME5" s="76"/>
      <c r="MF5" s="76"/>
      <c r="MG5" s="76"/>
      <c r="MH5" s="76"/>
      <c r="MI5" s="76"/>
      <c r="MJ5" s="76"/>
      <c r="MK5" s="76"/>
      <c r="ML5" s="76"/>
      <c r="MM5" s="76"/>
      <c r="MN5" s="76"/>
      <c r="MO5" s="76"/>
      <c r="MP5" s="76"/>
      <c r="MQ5" s="76"/>
      <c r="MR5" s="76"/>
      <c r="MS5" s="76"/>
      <c r="MT5" s="76"/>
      <c r="MU5" s="76"/>
      <c r="MV5" s="76"/>
      <c r="MW5" s="76"/>
      <c r="MX5" s="76"/>
      <c r="MY5" s="76"/>
      <c r="MZ5" s="76"/>
      <c r="NA5" s="76"/>
      <c r="NB5" s="76"/>
      <c r="NC5" s="76"/>
      <c r="ND5" s="76"/>
      <c r="NE5" s="76"/>
      <c r="NF5" s="76"/>
      <c r="NG5" s="76"/>
      <c r="NH5" s="76"/>
      <c r="NI5" s="76"/>
      <c r="NJ5" s="76"/>
      <c r="NK5" s="76"/>
      <c r="NL5" s="76"/>
      <c r="NM5" s="76"/>
      <c r="NN5" s="76"/>
      <c r="NO5" s="76"/>
      <c r="NP5" s="76"/>
      <c r="NQ5" s="76"/>
      <c r="NR5" s="76"/>
      <c r="NS5" s="76"/>
      <c r="NT5" s="76"/>
      <c r="NU5" s="76"/>
      <c r="NV5" s="76"/>
      <c r="NW5" s="76"/>
      <c r="NX5" s="76"/>
      <c r="NY5" s="76"/>
      <c r="NZ5" s="76"/>
      <c r="OA5" s="76"/>
      <c r="OB5" s="76"/>
      <c r="OC5" s="76"/>
      <c r="OD5" s="76"/>
      <c r="OE5" s="76"/>
      <c r="OF5" s="76"/>
      <c r="OG5" s="76"/>
      <c r="OH5" s="76"/>
      <c r="OI5" s="76"/>
      <c r="OJ5" s="76"/>
      <c r="OK5" s="76"/>
      <c r="OL5" s="76"/>
      <c r="OM5" s="76"/>
      <c r="ON5" s="76"/>
      <c r="OO5" s="76"/>
      <c r="OP5" s="76"/>
      <c r="OQ5" s="76"/>
      <c r="OR5" s="76"/>
      <c r="OS5" s="76"/>
      <c r="OT5" s="76"/>
      <c r="OU5" s="76"/>
      <c r="OV5" s="76"/>
      <c r="OW5" s="76"/>
      <c r="OX5" s="76"/>
      <c r="OY5" s="76"/>
      <c r="OZ5" s="76"/>
      <c r="PA5" s="76"/>
      <c r="PB5" s="76"/>
      <c r="PC5" s="76"/>
      <c r="PD5" s="76"/>
      <c r="PE5" s="76"/>
      <c r="PF5" s="76"/>
      <c r="PG5" s="76"/>
      <c r="PH5" s="76"/>
      <c r="PI5" s="76"/>
      <c r="PJ5" s="76"/>
      <c r="PK5" s="76"/>
      <c r="PL5" s="76"/>
      <c r="PM5" s="76"/>
      <c r="PN5" s="76"/>
      <c r="PO5" s="76"/>
      <c r="PP5" s="76"/>
      <c r="PQ5" s="76"/>
      <c r="PR5" s="76"/>
      <c r="PS5" s="76"/>
      <c r="PT5" s="76"/>
      <c r="PU5" s="76"/>
      <c r="PV5" s="76"/>
      <c r="PW5" s="76"/>
      <c r="PX5" s="76"/>
      <c r="PY5" s="76"/>
      <c r="PZ5" s="76"/>
      <c r="QA5" s="76"/>
      <c r="QB5" s="76"/>
      <c r="QC5" s="76"/>
      <c r="QD5" s="76"/>
      <c r="QE5" s="76"/>
      <c r="QF5" s="76"/>
      <c r="QG5" s="76"/>
      <c r="QH5" s="76"/>
      <c r="QI5" s="76"/>
      <c r="QJ5" s="76"/>
      <c r="QK5" s="76"/>
      <c r="QL5" s="76"/>
      <c r="QM5" s="76"/>
      <c r="QN5" s="76"/>
      <c r="QO5" s="76"/>
      <c r="QP5" s="76"/>
      <c r="QQ5" s="76"/>
      <c r="QR5" s="76"/>
      <c r="QS5" s="76"/>
      <c r="QT5" s="76"/>
      <c r="QU5" s="76"/>
      <c r="QV5" s="76"/>
      <c r="QW5" s="76"/>
      <c r="QX5" s="76"/>
      <c r="QY5" s="76"/>
      <c r="QZ5" s="76"/>
      <c r="RA5" s="76"/>
      <c r="RB5" s="76"/>
      <c r="RC5" s="76"/>
      <c r="RD5" s="76"/>
      <c r="RE5" s="76"/>
      <c r="RF5" s="76"/>
      <c r="RG5" s="76"/>
      <c r="RH5" s="76"/>
      <c r="RI5" s="76"/>
      <c r="RJ5" s="76"/>
      <c r="RK5" s="76"/>
      <c r="RL5" s="76"/>
      <c r="RM5" s="76"/>
      <c r="RN5" s="76"/>
      <c r="RO5" s="76"/>
      <c r="RP5" s="76"/>
      <c r="RQ5" s="76"/>
      <c r="RR5" s="76"/>
      <c r="RS5" s="76"/>
      <c r="RT5" s="76"/>
      <c r="RU5" s="76"/>
      <c r="RV5" s="76"/>
      <c r="RW5" s="76"/>
      <c r="RX5" s="76"/>
      <c r="RY5" s="76"/>
      <c r="RZ5" s="76"/>
      <c r="SA5" s="76"/>
      <c r="SB5" s="76"/>
      <c r="SC5" s="76"/>
      <c r="SD5" s="76"/>
      <c r="SE5" s="76"/>
      <c r="SF5" s="76"/>
      <c r="SG5" s="76"/>
      <c r="SH5" s="76"/>
      <c r="SI5" s="76"/>
      <c r="SJ5" s="76"/>
      <c r="SK5" s="76"/>
      <c r="SL5" s="76"/>
      <c r="SM5" s="76"/>
      <c r="SN5" s="76"/>
      <c r="SO5" s="76"/>
      <c r="SP5" s="76"/>
      <c r="SQ5" s="76"/>
      <c r="SR5" s="76"/>
      <c r="SS5" s="76"/>
      <c r="ST5" s="76"/>
      <c r="SU5" s="76"/>
      <c r="SV5" s="76"/>
      <c r="SW5" s="76"/>
      <c r="SX5" s="76"/>
      <c r="SY5" s="76"/>
      <c r="SZ5" s="76"/>
      <c r="TA5" s="76"/>
      <c r="TB5" s="76"/>
      <c r="TC5" s="76"/>
      <c r="TD5" s="76"/>
      <c r="TE5" s="76"/>
      <c r="TF5" s="76"/>
      <c r="TG5" s="76"/>
      <c r="TH5" s="76"/>
      <c r="TI5" s="76"/>
      <c r="TJ5" s="76"/>
      <c r="TK5" s="76"/>
      <c r="TL5" s="76"/>
      <c r="TM5" s="76"/>
      <c r="TN5" s="76"/>
      <c r="TO5" s="76"/>
      <c r="TP5" s="76"/>
      <c r="TQ5" s="76"/>
      <c r="TR5" s="76"/>
      <c r="TS5" s="76"/>
      <c r="TT5" s="76"/>
      <c r="TU5" s="76"/>
      <c r="TV5" s="76"/>
      <c r="TW5" s="76"/>
      <c r="TX5" s="76"/>
      <c r="TY5" s="76"/>
      <c r="TZ5" s="76"/>
      <c r="UA5" s="76"/>
      <c r="UB5" s="76"/>
      <c r="UC5" s="76"/>
      <c r="UD5" s="76"/>
      <c r="UE5" s="76"/>
      <c r="UF5" s="76"/>
      <c r="UG5" s="76"/>
      <c r="UH5" s="76"/>
      <c r="UI5" s="76"/>
      <c r="UJ5" s="76"/>
      <c r="UK5" s="76"/>
      <c r="UL5" s="76"/>
      <c r="UM5" s="76"/>
      <c r="UN5" s="76"/>
      <c r="UO5" s="76"/>
      <c r="UP5" s="76"/>
      <c r="UQ5" s="76"/>
      <c r="UR5" s="76"/>
      <c r="US5" s="76"/>
      <c r="UT5" s="76"/>
      <c r="UU5" s="76"/>
      <c r="UV5" s="76"/>
      <c r="UW5" s="76"/>
      <c r="UX5" s="76"/>
      <c r="UY5" s="76"/>
      <c r="UZ5" s="76"/>
      <c r="VA5" s="76"/>
      <c r="VB5" s="76"/>
      <c r="VC5" s="76"/>
      <c r="VD5" s="76"/>
      <c r="VE5" s="76"/>
      <c r="VF5" s="76"/>
      <c r="VG5" s="76"/>
      <c r="VH5" s="76"/>
      <c r="VI5" s="76"/>
      <c r="VJ5" s="76"/>
      <c r="VK5" s="76"/>
      <c r="VL5" s="76"/>
      <c r="VM5" s="76"/>
      <c r="VN5" s="76"/>
      <c r="VO5" s="76"/>
      <c r="VP5" s="76"/>
      <c r="VQ5" s="76"/>
      <c r="VR5" s="76"/>
      <c r="VS5" s="76"/>
      <c r="VT5" s="76"/>
      <c r="VU5" s="76"/>
      <c r="VV5" s="76"/>
      <c r="VW5" s="76"/>
      <c r="VX5" s="76"/>
      <c r="VY5" s="76"/>
      <c r="VZ5" s="76"/>
      <c r="WA5" s="76"/>
      <c r="WB5" s="76"/>
      <c r="WC5" s="76"/>
      <c r="WD5" s="76"/>
      <c r="WE5" s="76"/>
      <c r="WF5" s="76"/>
      <c r="WG5" s="76"/>
      <c r="WH5" s="76"/>
      <c r="WI5" s="76"/>
      <c r="WJ5" s="76"/>
      <c r="WK5" s="76"/>
      <c r="WL5" s="76"/>
      <c r="WM5" s="76"/>
      <c r="WN5" s="76"/>
      <c r="WO5" s="76"/>
      <c r="WP5" s="76"/>
      <c r="WQ5" s="76"/>
      <c r="WR5" s="76"/>
      <c r="WS5" s="76"/>
      <c r="WT5" s="76"/>
      <c r="WU5" s="76"/>
      <c r="WV5" s="76"/>
      <c r="WW5" s="76"/>
      <c r="WX5" s="76"/>
      <c r="WY5" s="76"/>
      <c r="WZ5" s="76"/>
      <c r="XA5" s="76"/>
      <c r="XB5" s="76"/>
      <c r="XC5" s="76"/>
      <c r="XD5" s="76"/>
      <c r="XE5" s="76"/>
      <c r="XF5" s="76"/>
      <c r="XG5" s="76"/>
      <c r="XH5" s="76"/>
      <c r="XI5" s="76"/>
      <c r="XJ5" s="76"/>
      <c r="XK5" s="76"/>
      <c r="XL5" s="76"/>
      <c r="XM5" s="76"/>
      <c r="XN5" s="76"/>
      <c r="XO5" s="76"/>
      <c r="XP5" s="76"/>
      <c r="XQ5" s="76"/>
      <c r="XR5" s="76"/>
      <c r="XS5" s="76"/>
      <c r="XT5" s="76"/>
      <c r="XU5" s="76"/>
      <c r="XV5" s="76"/>
      <c r="XW5" s="76"/>
      <c r="XX5" s="76"/>
      <c r="XY5" s="76"/>
      <c r="XZ5" s="76"/>
      <c r="YA5" s="76"/>
      <c r="YB5" s="76"/>
      <c r="YC5" s="76"/>
      <c r="YD5" s="76"/>
      <c r="YE5" s="76"/>
      <c r="YF5" s="76"/>
      <c r="YG5" s="76"/>
      <c r="YH5" s="76"/>
      <c r="YI5" s="76"/>
      <c r="YJ5" s="76"/>
      <c r="YK5" s="76"/>
      <c r="YL5" s="76"/>
      <c r="YM5" s="76"/>
      <c r="YN5" s="76"/>
      <c r="YO5" s="76"/>
      <c r="YP5" s="76"/>
      <c r="YQ5" s="76"/>
      <c r="YR5" s="76"/>
      <c r="YS5" s="76"/>
      <c r="YT5" s="76"/>
      <c r="YU5" s="76"/>
      <c r="YV5" s="76"/>
      <c r="YW5" s="76"/>
      <c r="YX5" s="76"/>
      <c r="YY5" s="76"/>
      <c r="YZ5" s="76"/>
      <c r="ZA5" s="76"/>
      <c r="ZB5" s="76"/>
      <c r="ZC5" s="76"/>
      <c r="ZD5" s="76"/>
      <c r="ZE5" s="76"/>
      <c r="ZF5" s="76"/>
      <c r="ZG5" s="76"/>
      <c r="ZH5" s="76"/>
      <c r="ZI5" s="76"/>
      <c r="ZJ5" s="76"/>
      <c r="ZK5" s="76"/>
      <c r="ZL5" s="76"/>
      <c r="ZM5" s="76"/>
      <c r="ZN5" s="76"/>
      <c r="ZO5" s="76"/>
      <c r="ZP5" s="76"/>
      <c r="ZQ5" s="76"/>
      <c r="ZR5" s="76"/>
      <c r="ZS5" s="76"/>
      <c r="ZT5" s="76"/>
      <c r="ZU5" s="76"/>
      <c r="ZV5" s="76"/>
      <c r="ZW5" s="76"/>
      <c r="ZX5" s="76"/>
      <c r="ZY5" s="76"/>
      <c r="ZZ5" s="76"/>
      <c r="AAA5" s="76"/>
      <c r="AAB5" s="76"/>
      <c r="AAC5" s="76"/>
      <c r="AAD5" s="76"/>
      <c r="AAE5" s="76"/>
      <c r="AAF5" s="76"/>
      <c r="AAG5" s="76"/>
      <c r="AAH5" s="76"/>
      <c r="AAI5" s="76"/>
      <c r="AAJ5" s="76"/>
      <c r="AAK5" s="76"/>
      <c r="AAL5" s="76"/>
      <c r="AAM5" s="76"/>
      <c r="AAN5" s="76"/>
      <c r="AAO5" s="76"/>
      <c r="AAP5" s="76"/>
      <c r="AAQ5" s="76"/>
      <c r="AAR5" s="76"/>
      <c r="AAS5" s="76"/>
      <c r="AAT5" s="76"/>
      <c r="AAU5" s="76"/>
      <c r="AAV5" s="76"/>
      <c r="AAW5" s="76"/>
      <c r="AAX5" s="76"/>
      <c r="AAY5" s="76"/>
      <c r="AAZ5" s="76"/>
      <c r="ABA5" s="76"/>
      <c r="ABB5" s="76"/>
      <c r="ABC5" s="76"/>
      <c r="ABD5" s="76"/>
      <c r="ABE5" s="76"/>
      <c r="ABF5" s="76"/>
      <c r="ABG5" s="76"/>
      <c r="ABH5" s="76"/>
      <c r="ABI5" s="76"/>
      <c r="ABJ5" s="76"/>
      <c r="ABK5" s="76"/>
      <c r="ABL5" s="76"/>
      <c r="ABM5" s="76"/>
      <c r="ABN5" s="76"/>
      <c r="ABO5" s="76"/>
      <c r="ABP5" s="76"/>
      <c r="ABQ5" s="76"/>
      <c r="ABR5" s="76"/>
      <c r="ABS5" s="76"/>
      <c r="ABT5" s="76"/>
      <c r="ABU5" s="76"/>
      <c r="ABV5" s="76"/>
      <c r="ABW5" s="76"/>
      <c r="ABX5" s="76"/>
      <c r="ABY5" s="76"/>
      <c r="ABZ5" s="76"/>
      <c r="ACA5" s="76"/>
      <c r="ACB5" s="76"/>
      <c r="ACC5" s="76"/>
      <c r="ACD5" s="76"/>
      <c r="ACE5" s="76"/>
      <c r="ACF5" s="76"/>
      <c r="ACG5" s="76"/>
      <c r="ACH5" s="76"/>
      <c r="ACI5" s="76"/>
      <c r="ACJ5" s="76"/>
      <c r="ACK5" s="76"/>
      <c r="ACL5" s="76"/>
      <c r="ACM5" s="76"/>
      <c r="ACN5" s="76"/>
      <c r="ACO5" s="76"/>
      <c r="ACP5" s="76"/>
      <c r="ACQ5" s="76"/>
      <c r="ACR5" s="76"/>
      <c r="ACS5" s="76"/>
      <c r="ACT5" s="76"/>
      <c r="ACU5" s="76"/>
      <c r="ACV5" s="76"/>
      <c r="ACW5" s="76"/>
      <c r="ACX5" s="76"/>
      <c r="ACY5" s="76"/>
      <c r="ACZ5" s="76"/>
      <c r="ADA5" s="76"/>
      <c r="ADB5" s="76"/>
      <c r="ADC5" s="76"/>
      <c r="ADD5" s="76"/>
      <c r="ADE5" s="76"/>
      <c r="ADF5" s="76"/>
      <c r="ADG5" s="76"/>
      <c r="ADH5" s="76"/>
      <c r="ADI5" s="76"/>
      <c r="ADJ5" s="76"/>
      <c r="ADK5" s="76"/>
      <c r="ADL5" s="76"/>
      <c r="ADM5" s="76"/>
      <c r="ADN5" s="76"/>
      <c r="ADO5" s="76"/>
      <c r="ADP5" s="76"/>
      <c r="ADQ5" s="76"/>
      <c r="ADR5" s="76"/>
      <c r="ADS5" s="76"/>
      <c r="ADT5" s="76"/>
      <c r="ADU5" s="76"/>
      <c r="ADV5" s="76"/>
      <c r="ADW5" s="76"/>
      <c r="ADX5" s="76"/>
      <c r="ADY5" s="76"/>
      <c r="ADZ5" s="76"/>
      <c r="AEA5" s="76"/>
      <c r="AEB5" s="76"/>
      <c r="AEC5" s="76"/>
      <c r="AED5" s="76"/>
      <c r="AEE5" s="76"/>
      <c r="AEF5" s="76"/>
      <c r="AEG5" s="76"/>
      <c r="AEH5" s="76"/>
      <c r="AEI5" s="76"/>
      <c r="AEJ5" s="76"/>
      <c r="AEK5" s="76"/>
      <c r="AEL5" s="76"/>
      <c r="AEM5" s="76"/>
      <c r="AEN5" s="76"/>
      <c r="AEO5" s="76"/>
      <c r="AEP5" s="76"/>
      <c r="AEQ5" s="76"/>
      <c r="AER5" s="76"/>
      <c r="AES5" s="76"/>
      <c r="AET5" s="76"/>
      <c r="AEU5" s="76"/>
      <c r="AEV5" s="76"/>
      <c r="AEW5" s="76"/>
      <c r="AEX5" s="76"/>
      <c r="AEY5" s="76"/>
      <c r="AEZ5" s="76"/>
      <c r="AFA5" s="76"/>
      <c r="AFB5" s="76"/>
      <c r="AFC5" s="76"/>
      <c r="AFD5" s="76"/>
      <c r="AFE5" s="76"/>
      <c r="AFF5" s="76"/>
      <c r="AFG5" s="76"/>
      <c r="AFH5" s="76"/>
      <c r="AFI5" s="76"/>
      <c r="AFJ5" s="76"/>
      <c r="AFK5" s="76"/>
      <c r="AFL5" s="76"/>
      <c r="AFM5" s="76"/>
      <c r="AFN5" s="76"/>
      <c r="AFO5" s="76"/>
      <c r="AFP5" s="76"/>
      <c r="AFQ5" s="76"/>
      <c r="AFR5" s="76"/>
      <c r="AFS5" s="76"/>
      <c r="AFT5" s="76"/>
      <c r="AFU5" s="76"/>
      <c r="AFV5" s="76"/>
      <c r="AFW5" s="76"/>
      <c r="AFX5" s="76"/>
      <c r="AFY5" s="76"/>
      <c r="AFZ5" s="76"/>
      <c r="AGA5" s="76"/>
      <c r="AGB5" s="76"/>
      <c r="AGC5" s="76"/>
      <c r="AGD5" s="76"/>
      <c r="AGE5" s="76"/>
      <c r="AGF5" s="76"/>
      <c r="AGG5" s="76"/>
      <c r="AGH5" s="76"/>
      <c r="AGI5" s="76"/>
      <c r="AGJ5" s="76"/>
      <c r="AGK5" s="76"/>
      <c r="AGL5" s="76"/>
      <c r="AGM5" s="76"/>
      <c r="AGN5" s="76"/>
      <c r="AGO5" s="76"/>
      <c r="AGP5" s="76"/>
      <c r="AGQ5" s="76"/>
      <c r="AGR5" s="76"/>
      <c r="AGS5" s="76"/>
      <c r="AGT5" s="76"/>
      <c r="AGU5" s="76"/>
      <c r="AGV5" s="76"/>
      <c r="AGW5" s="76"/>
      <c r="AGX5" s="76"/>
      <c r="AGY5" s="76"/>
      <c r="AGZ5" s="76"/>
      <c r="AHA5" s="76"/>
      <c r="AHB5" s="76"/>
      <c r="AHC5" s="76"/>
      <c r="AHD5" s="76"/>
      <c r="AHE5" s="76"/>
      <c r="AHF5" s="76"/>
      <c r="AHG5" s="76"/>
      <c r="AHH5" s="76"/>
      <c r="AHI5" s="76"/>
      <c r="AHJ5" s="76"/>
      <c r="AHK5" s="76"/>
      <c r="AHL5" s="76"/>
      <c r="AHM5" s="76"/>
      <c r="AHN5" s="76"/>
      <c r="AHO5" s="76"/>
      <c r="AHP5" s="76"/>
      <c r="AHQ5" s="76"/>
      <c r="AHR5" s="76"/>
      <c r="AHS5" s="76"/>
      <c r="AHT5" s="76"/>
      <c r="AHU5" s="76"/>
      <c r="AHV5" s="76"/>
      <c r="AHW5" s="76"/>
      <c r="AHX5" s="76"/>
      <c r="AHY5" s="76"/>
      <c r="AHZ5" s="76"/>
      <c r="AIA5" s="76"/>
      <c r="AIB5" s="76"/>
      <c r="AIC5" s="76"/>
      <c r="AID5" s="76"/>
      <c r="AIE5" s="76"/>
      <c r="AIF5" s="76"/>
      <c r="AIG5" s="76"/>
      <c r="AIH5" s="76"/>
      <c r="AII5" s="76"/>
      <c r="AIJ5" s="76"/>
      <c r="AIK5" s="76"/>
      <c r="AIL5" s="76"/>
      <c r="AIM5" s="76"/>
      <c r="AIN5" s="76"/>
      <c r="AIO5" s="76"/>
      <c r="AIP5" s="76"/>
      <c r="AIQ5" s="76"/>
      <c r="AIR5" s="76"/>
      <c r="AIS5" s="76"/>
      <c r="AIT5" s="76"/>
      <c r="AIU5" s="76"/>
      <c r="AIV5" s="76"/>
      <c r="AIW5" s="76"/>
      <c r="AIX5" s="76"/>
      <c r="AIY5" s="76"/>
      <c r="AIZ5" s="76"/>
      <c r="AJA5" s="76"/>
      <c r="AJB5" s="76"/>
      <c r="AJC5" s="76"/>
      <c r="AJD5" s="76"/>
      <c r="AJE5" s="76"/>
      <c r="AJF5" s="76"/>
      <c r="AJG5" s="76"/>
      <c r="AJH5" s="76"/>
      <c r="AJI5" s="76"/>
      <c r="AJJ5" s="76"/>
      <c r="AJK5" s="76"/>
      <c r="AJL5" s="76"/>
      <c r="AJM5" s="76"/>
      <c r="AJN5" s="76"/>
      <c r="AJO5" s="76"/>
      <c r="AJP5" s="76"/>
      <c r="AJQ5" s="76"/>
      <c r="AJR5" s="76"/>
      <c r="AJS5" s="76"/>
      <c r="AJT5" s="76"/>
      <c r="AJU5" s="76"/>
      <c r="AJV5" s="76"/>
      <c r="AJW5" s="76"/>
      <c r="AJX5" s="76"/>
      <c r="AJY5" s="76"/>
      <c r="AJZ5" s="76"/>
      <c r="AKA5" s="76"/>
      <c r="AKB5" s="76"/>
      <c r="AKC5" s="76"/>
      <c r="AKD5" s="76"/>
      <c r="AKE5" s="76"/>
      <c r="AKF5" s="76"/>
      <c r="AKG5" s="76"/>
      <c r="AKH5" s="76"/>
      <c r="AKI5" s="76"/>
      <c r="AKJ5" s="76"/>
      <c r="AKK5" s="76"/>
      <c r="AKL5" s="76"/>
      <c r="AKM5" s="76"/>
      <c r="AKN5" s="76"/>
      <c r="AKO5" s="76"/>
      <c r="AKP5" s="76"/>
      <c r="AKQ5" s="76"/>
      <c r="AKR5" s="76"/>
      <c r="AKS5" s="76"/>
      <c r="AKT5" s="76"/>
      <c r="AKU5" s="76"/>
      <c r="AKV5" s="76"/>
      <c r="AKW5" s="76"/>
      <c r="AKX5" s="76"/>
      <c r="AKY5" s="76"/>
      <c r="AKZ5" s="76"/>
      <c r="ALA5" s="76"/>
      <c r="ALB5" s="76"/>
      <c r="ALC5" s="76"/>
      <c r="ALD5" s="76"/>
      <c r="ALE5" s="76"/>
      <c r="ALF5" s="76"/>
      <c r="ALG5" s="76"/>
      <c r="ALH5" s="76"/>
      <c r="ALI5" s="76"/>
      <c r="ALJ5" s="76"/>
      <c r="ALK5" s="76"/>
      <c r="ALL5" s="76"/>
      <c r="ALM5" s="76"/>
      <c r="ALN5" s="76"/>
      <c r="ALO5" s="76"/>
      <c r="ALP5" s="76"/>
      <c r="ALQ5" s="76"/>
      <c r="ALR5" s="76"/>
      <c r="ALS5" s="76"/>
      <c r="ALT5" s="76"/>
      <c r="ALU5" s="76"/>
      <c r="ALV5" s="76"/>
      <c r="ALW5" s="76"/>
      <c r="ALX5" s="76"/>
      <c r="ALY5" s="76"/>
      <c r="ALZ5" s="76"/>
      <c r="AMA5" s="76"/>
      <c r="AMB5" s="76"/>
      <c r="AMC5" s="76"/>
      <c r="AMD5" s="76"/>
      <c r="AME5" s="76"/>
      <c r="AMF5" s="76"/>
      <c r="AMG5" s="76"/>
      <c r="AMH5" s="76"/>
      <c r="AMI5" s="76"/>
      <c r="AMJ5" s="76"/>
    </row>
    <row r="6" spans="1:1025" s="377" customFormat="1" x14ac:dyDescent="0.25">
      <c r="B6" s="378"/>
      <c r="C6" s="376" t="s">
        <v>333</v>
      </c>
      <c r="D6" s="379">
        <f>D17</f>
        <v>941.6</v>
      </c>
      <c r="E6" s="379">
        <f>F17</f>
        <v>941.6</v>
      </c>
      <c r="F6" s="380"/>
      <c r="G6" s="380"/>
      <c r="H6" s="380">
        <f>' Lãnh đạo ĐV'!F12</f>
        <v>9758014</v>
      </c>
      <c r="J6" s="381"/>
      <c r="K6" s="382"/>
      <c r="L6" s="381"/>
      <c r="M6" s="381"/>
      <c r="AMK6" s="383"/>
    </row>
    <row r="7" spans="1:1025" x14ac:dyDescent="0.25">
      <c r="A7" s="76"/>
      <c r="B7" s="174" t="s">
        <v>266</v>
      </c>
      <c r="C7" s="89" t="s">
        <v>267</v>
      </c>
      <c r="D7" s="226">
        <f>D18</f>
        <v>3359.0333333333333</v>
      </c>
      <c r="E7" s="25">
        <f>F18</f>
        <v>3405.5633333333335</v>
      </c>
      <c r="F7" s="1">
        <v>0.92</v>
      </c>
      <c r="G7" s="274">
        <f>E7*F7</f>
        <v>3133.1182666666668</v>
      </c>
      <c r="H7" s="537">
        <f>C$4/G$12*G7</f>
        <v>32407902.384994257</v>
      </c>
      <c r="I7" s="76"/>
      <c r="J7" s="102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  <c r="DF7" s="76"/>
      <c r="DG7" s="76"/>
      <c r="DH7" s="76"/>
      <c r="DI7" s="76"/>
      <c r="DJ7" s="76"/>
      <c r="DK7" s="76"/>
      <c r="DL7" s="76"/>
      <c r="DM7" s="76"/>
      <c r="DN7" s="76"/>
      <c r="DO7" s="76"/>
      <c r="DP7" s="76"/>
      <c r="DQ7" s="76"/>
      <c r="DR7" s="76"/>
      <c r="DS7" s="76"/>
      <c r="DT7" s="76"/>
      <c r="DU7" s="76"/>
      <c r="DV7" s="76"/>
      <c r="DW7" s="76"/>
      <c r="DX7" s="76"/>
      <c r="DY7" s="76"/>
      <c r="DZ7" s="76"/>
      <c r="EA7" s="76"/>
      <c r="EB7" s="76"/>
      <c r="EC7" s="76"/>
      <c r="ED7" s="76"/>
      <c r="EE7" s="76"/>
      <c r="EF7" s="76"/>
      <c r="EG7" s="76"/>
      <c r="EH7" s="76"/>
      <c r="EI7" s="76"/>
      <c r="EJ7" s="76"/>
      <c r="EK7" s="76"/>
      <c r="EL7" s="76"/>
      <c r="EM7" s="76"/>
      <c r="EN7" s="76"/>
      <c r="EO7" s="76"/>
      <c r="EP7" s="76"/>
      <c r="EQ7" s="76"/>
      <c r="ER7" s="76"/>
      <c r="ES7" s="76"/>
      <c r="ET7" s="76"/>
      <c r="EU7" s="76"/>
      <c r="EV7" s="76"/>
      <c r="EW7" s="76"/>
      <c r="EX7" s="76"/>
      <c r="EY7" s="76"/>
      <c r="EZ7" s="76"/>
      <c r="FA7" s="76"/>
      <c r="FB7" s="76"/>
      <c r="FC7" s="76"/>
      <c r="FD7" s="76"/>
      <c r="FE7" s="76"/>
      <c r="FF7" s="76"/>
      <c r="FG7" s="76"/>
      <c r="FH7" s="76"/>
      <c r="FI7" s="76"/>
      <c r="FJ7" s="76"/>
      <c r="FK7" s="76"/>
      <c r="FL7" s="76"/>
      <c r="FM7" s="76"/>
      <c r="FN7" s="76"/>
      <c r="FO7" s="76"/>
      <c r="FP7" s="76"/>
      <c r="FQ7" s="76"/>
      <c r="FR7" s="76"/>
      <c r="FS7" s="76"/>
      <c r="FT7" s="76"/>
      <c r="FU7" s="76"/>
      <c r="FV7" s="76"/>
      <c r="FW7" s="76"/>
      <c r="FX7" s="76"/>
      <c r="FY7" s="76"/>
      <c r="FZ7" s="76"/>
      <c r="GA7" s="76"/>
      <c r="GB7" s="76"/>
      <c r="GC7" s="76"/>
      <c r="GD7" s="76"/>
      <c r="GE7" s="76"/>
      <c r="GF7" s="76"/>
      <c r="GG7" s="76"/>
      <c r="GH7" s="76"/>
      <c r="GI7" s="76"/>
      <c r="GJ7" s="76"/>
      <c r="GK7" s="76"/>
      <c r="GL7" s="76"/>
      <c r="GM7" s="76"/>
      <c r="GN7" s="76"/>
      <c r="GO7" s="76"/>
      <c r="GP7" s="76"/>
      <c r="GQ7" s="76"/>
      <c r="GR7" s="76"/>
      <c r="GS7" s="76"/>
      <c r="GT7" s="76"/>
      <c r="GU7" s="76"/>
      <c r="GV7" s="76"/>
      <c r="GW7" s="76"/>
      <c r="GX7" s="76"/>
      <c r="GY7" s="76"/>
      <c r="GZ7" s="76"/>
      <c r="HA7" s="76"/>
      <c r="HB7" s="76"/>
      <c r="HC7" s="76"/>
      <c r="HD7" s="76"/>
      <c r="HE7" s="76"/>
      <c r="HF7" s="76"/>
      <c r="HG7" s="76"/>
      <c r="HH7" s="76"/>
      <c r="HI7" s="76"/>
      <c r="HJ7" s="76"/>
      <c r="HK7" s="76"/>
      <c r="HL7" s="76"/>
      <c r="HM7" s="76"/>
      <c r="HN7" s="76"/>
      <c r="HO7" s="76"/>
      <c r="HP7" s="76"/>
      <c r="HQ7" s="76"/>
      <c r="HR7" s="76"/>
      <c r="HS7" s="76"/>
      <c r="HT7" s="76"/>
      <c r="HU7" s="76"/>
      <c r="HV7" s="76"/>
      <c r="HW7" s="76"/>
      <c r="HX7" s="76"/>
      <c r="HY7" s="76"/>
      <c r="HZ7" s="76"/>
      <c r="IA7" s="76"/>
      <c r="IB7" s="76"/>
      <c r="IC7" s="76"/>
      <c r="ID7" s="76"/>
      <c r="IE7" s="76"/>
      <c r="IF7" s="76"/>
      <c r="IG7" s="76"/>
      <c r="IH7" s="76"/>
      <c r="II7" s="76"/>
      <c r="IJ7" s="76"/>
      <c r="IK7" s="76"/>
      <c r="IL7" s="76"/>
      <c r="IM7" s="76"/>
      <c r="IN7" s="76"/>
      <c r="IO7" s="76"/>
      <c r="IP7" s="76"/>
      <c r="IQ7" s="76"/>
      <c r="IR7" s="76"/>
      <c r="IS7" s="76"/>
      <c r="IT7" s="76"/>
      <c r="IU7" s="76"/>
      <c r="IV7" s="76"/>
      <c r="IW7" s="76"/>
      <c r="IX7" s="76"/>
      <c r="IY7" s="76"/>
      <c r="IZ7" s="76"/>
      <c r="JA7" s="76"/>
      <c r="JB7" s="76"/>
      <c r="JC7" s="76"/>
      <c r="JD7" s="76"/>
      <c r="JE7" s="76"/>
      <c r="JF7" s="76"/>
      <c r="JG7" s="76"/>
      <c r="JH7" s="76"/>
      <c r="JI7" s="76"/>
      <c r="JJ7" s="76"/>
      <c r="JK7" s="76"/>
      <c r="JL7" s="76"/>
      <c r="JM7" s="76"/>
      <c r="JN7" s="76"/>
      <c r="JO7" s="76"/>
      <c r="JP7" s="76"/>
      <c r="JQ7" s="76"/>
      <c r="JR7" s="76"/>
      <c r="JS7" s="76"/>
      <c r="JT7" s="76"/>
      <c r="JU7" s="76"/>
      <c r="JV7" s="76"/>
      <c r="JW7" s="76"/>
      <c r="JX7" s="76"/>
      <c r="JY7" s="76"/>
      <c r="JZ7" s="76"/>
      <c r="KA7" s="76"/>
      <c r="KB7" s="76"/>
      <c r="KC7" s="76"/>
      <c r="KD7" s="76"/>
      <c r="KE7" s="76"/>
      <c r="KF7" s="76"/>
      <c r="KG7" s="76"/>
      <c r="KH7" s="76"/>
      <c r="KI7" s="76"/>
      <c r="KJ7" s="76"/>
      <c r="KK7" s="76"/>
      <c r="KL7" s="76"/>
      <c r="KM7" s="76"/>
      <c r="KN7" s="76"/>
      <c r="KO7" s="76"/>
      <c r="KP7" s="76"/>
      <c r="KQ7" s="76"/>
      <c r="KR7" s="76"/>
      <c r="KS7" s="76"/>
      <c r="KT7" s="76"/>
      <c r="KU7" s="76"/>
      <c r="KV7" s="76"/>
      <c r="KW7" s="76"/>
      <c r="KX7" s="76"/>
      <c r="KY7" s="76"/>
      <c r="KZ7" s="76"/>
      <c r="LA7" s="76"/>
      <c r="LB7" s="76"/>
      <c r="LC7" s="76"/>
      <c r="LD7" s="76"/>
      <c r="LE7" s="76"/>
      <c r="LF7" s="76"/>
      <c r="LG7" s="76"/>
      <c r="LH7" s="76"/>
      <c r="LI7" s="76"/>
      <c r="LJ7" s="76"/>
      <c r="LK7" s="76"/>
      <c r="LL7" s="76"/>
      <c r="LM7" s="76"/>
      <c r="LN7" s="76"/>
      <c r="LO7" s="76"/>
      <c r="LP7" s="76"/>
      <c r="LQ7" s="76"/>
      <c r="LR7" s="76"/>
      <c r="LS7" s="76"/>
      <c r="LT7" s="76"/>
      <c r="LU7" s="76"/>
      <c r="LV7" s="76"/>
      <c r="LW7" s="76"/>
      <c r="LX7" s="76"/>
      <c r="LY7" s="76"/>
      <c r="LZ7" s="76"/>
      <c r="MA7" s="76"/>
      <c r="MB7" s="76"/>
      <c r="MC7" s="76"/>
      <c r="MD7" s="76"/>
      <c r="ME7" s="76"/>
      <c r="MF7" s="76"/>
      <c r="MG7" s="76"/>
      <c r="MH7" s="76"/>
      <c r="MI7" s="76"/>
      <c r="MJ7" s="76"/>
      <c r="MK7" s="76"/>
      <c r="ML7" s="76"/>
      <c r="MM7" s="76"/>
      <c r="MN7" s="76"/>
      <c r="MO7" s="76"/>
      <c r="MP7" s="76"/>
      <c r="MQ7" s="76"/>
      <c r="MR7" s="76"/>
      <c r="MS7" s="76"/>
      <c r="MT7" s="76"/>
      <c r="MU7" s="76"/>
      <c r="MV7" s="76"/>
      <c r="MW7" s="76"/>
      <c r="MX7" s="76"/>
      <c r="MY7" s="76"/>
      <c r="MZ7" s="76"/>
      <c r="NA7" s="76"/>
      <c r="NB7" s="76"/>
      <c r="NC7" s="76"/>
      <c r="ND7" s="76"/>
      <c r="NE7" s="76"/>
      <c r="NF7" s="76"/>
      <c r="NG7" s="76"/>
      <c r="NH7" s="76"/>
      <c r="NI7" s="76"/>
      <c r="NJ7" s="76"/>
      <c r="NK7" s="76"/>
      <c r="NL7" s="76"/>
      <c r="NM7" s="76"/>
      <c r="NN7" s="76"/>
      <c r="NO7" s="76"/>
      <c r="NP7" s="76"/>
      <c r="NQ7" s="76"/>
      <c r="NR7" s="76"/>
      <c r="NS7" s="76"/>
      <c r="NT7" s="76"/>
      <c r="NU7" s="76"/>
      <c r="NV7" s="76"/>
      <c r="NW7" s="76"/>
      <c r="NX7" s="76"/>
      <c r="NY7" s="76"/>
      <c r="NZ7" s="76"/>
      <c r="OA7" s="76"/>
      <c r="OB7" s="76"/>
      <c r="OC7" s="76"/>
      <c r="OD7" s="76"/>
      <c r="OE7" s="76"/>
      <c r="OF7" s="76"/>
      <c r="OG7" s="76"/>
      <c r="OH7" s="76"/>
      <c r="OI7" s="76"/>
      <c r="OJ7" s="76"/>
      <c r="OK7" s="76"/>
      <c r="OL7" s="76"/>
      <c r="OM7" s="76"/>
      <c r="ON7" s="76"/>
      <c r="OO7" s="76"/>
      <c r="OP7" s="76"/>
      <c r="OQ7" s="76"/>
      <c r="OR7" s="76"/>
      <c r="OS7" s="76"/>
      <c r="OT7" s="76"/>
      <c r="OU7" s="76"/>
      <c r="OV7" s="76"/>
      <c r="OW7" s="76"/>
      <c r="OX7" s="76"/>
      <c r="OY7" s="76"/>
      <c r="OZ7" s="76"/>
      <c r="PA7" s="76"/>
      <c r="PB7" s="76"/>
      <c r="PC7" s="76"/>
      <c r="PD7" s="76"/>
      <c r="PE7" s="76"/>
      <c r="PF7" s="76"/>
      <c r="PG7" s="76"/>
      <c r="PH7" s="76"/>
      <c r="PI7" s="76"/>
      <c r="PJ7" s="76"/>
      <c r="PK7" s="76"/>
      <c r="PL7" s="76"/>
      <c r="PM7" s="76"/>
      <c r="PN7" s="76"/>
      <c r="PO7" s="76"/>
      <c r="PP7" s="76"/>
      <c r="PQ7" s="76"/>
      <c r="PR7" s="76"/>
      <c r="PS7" s="76"/>
      <c r="PT7" s="76"/>
      <c r="PU7" s="76"/>
      <c r="PV7" s="76"/>
      <c r="PW7" s="76"/>
      <c r="PX7" s="76"/>
      <c r="PY7" s="76"/>
      <c r="PZ7" s="76"/>
      <c r="QA7" s="76"/>
      <c r="QB7" s="76"/>
      <c r="QC7" s="76"/>
      <c r="QD7" s="76"/>
      <c r="QE7" s="76"/>
      <c r="QF7" s="76"/>
      <c r="QG7" s="76"/>
      <c r="QH7" s="76"/>
      <c r="QI7" s="76"/>
      <c r="QJ7" s="76"/>
      <c r="QK7" s="76"/>
      <c r="QL7" s="76"/>
      <c r="QM7" s="76"/>
      <c r="QN7" s="76"/>
      <c r="QO7" s="76"/>
      <c r="QP7" s="76"/>
      <c r="QQ7" s="76"/>
      <c r="QR7" s="76"/>
      <c r="QS7" s="76"/>
      <c r="QT7" s="76"/>
      <c r="QU7" s="76"/>
      <c r="QV7" s="76"/>
      <c r="QW7" s="76"/>
      <c r="QX7" s="76"/>
      <c r="QY7" s="76"/>
      <c r="QZ7" s="76"/>
      <c r="RA7" s="76"/>
      <c r="RB7" s="76"/>
      <c r="RC7" s="76"/>
      <c r="RD7" s="76"/>
      <c r="RE7" s="76"/>
      <c r="RF7" s="76"/>
      <c r="RG7" s="76"/>
      <c r="RH7" s="76"/>
      <c r="RI7" s="76"/>
      <c r="RJ7" s="76"/>
      <c r="RK7" s="76"/>
      <c r="RL7" s="76"/>
      <c r="RM7" s="76"/>
      <c r="RN7" s="76"/>
      <c r="RO7" s="76"/>
      <c r="RP7" s="76"/>
      <c r="RQ7" s="76"/>
      <c r="RR7" s="76"/>
      <c r="RS7" s="76"/>
      <c r="RT7" s="76"/>
      <c r="RU7" s="76"/>
      <c r="RV7" s="76"/>
      <c r="RW7" s="76"/>
      <c r="RX7" s="76"/>
      <c r="RY7" s="76"/>
      <c r="RZ7" s="76"/>
      <c r="SA7" s="76"/>
      <c r="SB7" s="76"/>
      <c r="SC7" s="76"/>
      <c r="SD7" s="76"/>
      <c r="SE7" s="76"/>
      <c r="SF7" s="76"/>
      <c r="SG7" s="76"/>
      <c r="SH7" s="76"/>
      <c r="SI7" s="76"/>
      <c r="SJ7" s="76"/>
      <c r="SK7" s="76"/>
      <c r="SL7" s="76"/>
      <c r="SM7" s="76"/>
      <c r="SN7" s="76"/>
      <c r="SO7" s="76"/>
      <c r="SP7" s="76"/>
      <c r="SQ7" s="76"/>
      <c r="SR7" s="76"/>
      <c r="SS7" s="76"/>
      <c r="ST7" s="76"/>
      <c r="SU7" s="76"/>
      <c r="SV7" s="76"/>
      <c r="SW7" s="76"/>
      <c r="SX7" s="76"/>
      <c r="SY7" s="76"/>
      <c r="SZ7" s="76"/>
      <c r="TA7" s="76"/>
      <c r="TB7" s="76"/>
      <c r="TC7" s="76"/>
      <c r="TD7" s="76"/>
      <c r="TE7" s="76"/>
      <c r="TF7" s="76"/>
      <c r="TG7" s="76"/>
      <c r="TH7" s="76"/>
      <c r="TI7" s="76"/>
      <c r="TJ7" s="76"/>
      <c r="TK7" s="76"/>
      <c r="TL7" s="76"/>
      <c r="TM7" s="76"/>
      <c r="TN7" s="76"/>
      <c r="TO7" s="76"/>
      <c r="TP7" s="76"/>
      <c r="TQ7" s="76"/>
      <c r="TR7" s="76"/>
      <c r="TS7" s="76"/>
      <c r="TT7" s="76"/>
      <c r="TU7" s="76"/>
      <c r="TV7" s="76"/>
      <c r="TW7" s="76"/>
      <c r="TX7" s="76"/>
      <c r="TY7" s="76"/>
      <c r="TZ7" s="76"/>
      <c r="UA7" s="76"/>
      <c r="UB7" s="76"/>
      <c r="UC7" s="76"/>
      <c r="UD7" s="76"/>
      <c r="UE7" s="76"/>
      <c r="UF7" s="76"/>
      <c r="UG7" s="76"/>
      <c r="UH7" s="76"/>
      <c r="UI7" s="76"/>
      <c r="UJ7" s="76"/>
      <c r="UK7" s="76"/>
      <c r="UL7" s="76"/>
      <c r="UM7" s="76"/>
      <c r="UN7" s="76"/>
      <c r="UO7" s="76"/>
      <c r="UP7" s="76"/>
      <c r="UQ7" s="76"/>
      <c r="UR7" s="76"/>
      <c r="US7" s="76"/>
      <c r="UT7" s="76"/>
      <c r="UU7" s="76"/>
      <c r="UV7" s="76"/>
      <c r="UW7" s="76"/>
      <c r="UX7" s="76"/>
      <c r="UY7" s="76"/>
      <c r="UZ7" s="76"/>
      <c r="VA7" s="76"/>
      <c r="VB7" s="76"/>
      <c r="VC7" s="76"/>
      <c r="VD7" s="76"/>
      <c r="VE7" s="76"/>
      <c r="VF7" s="76"/>
      <c r="VG7" s="76"/>
      <c r="VH7" s="76"/>
      <c r="VI7" s="76"/>
      <c r="VJ7" s="76"/>
      <c r="VK7" s="76"/>
      <c r="VL7" s="76"/>
      <c r="VM7" s="76"/>
      <c r="VN7" s="76"/>
      <c r="VO7" s="76"/>
      <c r="VP7" s="76"/>
      <c r="VQ7" s="76"/>
      <c r="VR7" s="76"/>
      <c r="VS7" s="76"/>
      <c r="VT7" s="76"/>
      <c r="VU7" s="76"/>
      <c r="VV7" s="76"/>
      <c r="VW7" s="76"/>
      <c r="VX7" s="76"/>
      <c r="VY7" s="76"/>
      <c r="VZ7" s="76"/>
      <c r="WA7" s="76"/>
      <c r="WB7" s="76"/>
      <c r="WC7" s="76"/>
      <c r="WD7" s="76"/>
      <c r="WE7" s="76"/>
      <c r="WF7" s="76"/>
      <c r="WG7" s="76"/>
      <c r="WH7" s="76"/>
      <c r="WI7" s="76"/>
      <c r="WJ7" s="76"/>
      <c r="WK7" s="76"/>
      <c r="WL7" s="76"/>
      <c r="WM7" s="76"/>
      <c r="WN7" s="76"/>
      <c r="WO7" s="76"/>
      <c r="WP7" s="76"/>
      <c r="WQ7" s="76"/>
      <c r="WR7" s="76"/>
      <c r="WS7" s="76"/>
      <c r="WT7" s="76"/>
      <c r="WU7" s="76"/>
      <c r="WV7" s="76"/>
      <c r="WW7" s="76"/>
      <c r="WX7" s="76"/>
      <c r="WY7" s="76"/>
      <c r="WZ7" s="76"/>
      <c r="XA7" s="76"/>
      <c r="XB7" s="76"/>
      <c r="XC7" s="76"/>
      <c r="XD7" s="76"/>
      <c r="XE7" s="76"/>
      <c r="XF7" s="76"/>
      <c r="XG7" s="76"/>
      <c r="XH7" s="76"/>
      <c r="XI7" s="76"/>
      <c r="XJ7" s="76"/>
      <c r="XK7" s="76"/>
      <c r="XL7" s="76"/>
      <c r="XM7" s="76"/>
      <c r="XN7" s="76"/>
      <c r="XO7" s="76"/>
      <c r="XP7" s="76"/>
      <c r="XQ7" s="76"/>
      <c r="XR7" s="76"/>
      <c r="XS7" s="76"/>
      <c r="XT7" s="76"/>
      <c r="XU7" s="76"/>
      <c r="XV7" s="76"/>
      <c r="XW7" s="76"/>
      <c r="XX7" s="76"/>
      <c r="XY7" s="76"/>
      <c r="XZ7" s="76"/>
      <c r="YA7" s="76"/>
      <c r="YB7" s="76"/>
      <c r="YC7" s="76"/>
      <c r="YD7" s="76"/>
      <c r="YE7" s="76"/>
      <c r="YF7" s="76"/>
      <c r="YG7" s="76"/>
      <c r="YH7" s="76"/>
      <c r="YI7" s="76"/>
      <c r="YJ7" s="76"/>
      <c r="YK7" s="76"/>
      <c r="YL7" s="76"/>
      <c r="YM7" s="76"/>
      <c r="YN7" s="76"/>
      <c r="YO7" s="76"/>
      <c r="YP7" s="76"/>
      <c r="YQ7" s="76"/>
      <c r="YR7" s="76"/>
      <c r="YS7" s="76"/>
      <c r="YT7" s="76"/>
      <c r="YU7" s="76"/>
      <c r="YV7" s="76"/>
      <c r="YW7" s="76"/>
      <c r="YX7" s="76"/>
      <c r="YY7" s="76"/>
      <c r="YZ7" s="76"/>
      <c r="ZA7" s="76"/>
      <c r="ZB7" s="76"/>
      <c r="ZC7" s="76"/>
      <c r="ZD7" s="76"/>
      <c r="ZE7" s="76"/>
      <c r="ZF7" s="76"/>
      <c r="ZG7" s="76"/>
      <c r="ZH7" s="76"/>
      <c r="ZI7" s="76"/>
      <c r="ZJ7" s="76"/>
      <c r="ZK7" s="76"/>
      <c r="ZL7" s="76"/>
      <c r="ZM7" s="76"/>
      <c r="ZN7" s="76"/>
      <c r="ZO7" s="76"/>
      <c r="ZP7" s="76"/>
      <c r="ZQ7" s="76"/>
      <c r="ZR7" s="76"/>
      <c r="ZS7" s="76"/>
      <c r="ZT7" s="76"/>
      <c r="ZU7" s="76"/>
      <c r="ZV7" s="76"/>
      <c r="ZW7" s="76"/>
      <c r="ZX7" s="76"/>
      <c r="ZY7" s="76"/>
      <c r="ZZ7" s="76"/>
      <c r="AAA7" s="76"/>
      <c r="AAB7" s="76"/>
      <c r="AAC7" s="76"/>
      <c r="AAD7" s="76"/>
      <c r="AAE7" s="76"/>
      <c r="AAF7" s="76"/>
      <c r="AAG7" s="76"/>
      <c r="AAH7" s="76"/>
      <c r="AAI7" s="76"/>
      <c r="AAJ7" s="76"/>
      <c r="AAK7" s="76"/>
      <c r="AAL7" s="76"/>
      <c r="AAM7" s="76"/>
      <c r="AAN7" s="76"/>
      <c r="AAO7" s="76"/>
      <c r="AAP7" s="76"/>
      <c r="AAQ7" s="76"/>
      <c r="AAR7" s="76"/>
      <c r="AAS7" s="76"/>
      <c r="AAT7" s="76"/>
      <c r="AAU7" s="76"/>
      <c r="AAV7" s="76"/>
      <c r="AAW7" s="76"/>
      <c r="AAX7" s="76"/>
      <c r="AAY7" s="76"/>
      <c r="AAZ7" s="76"/>
      <c r="ABA7" s="76"/>
      <c r="ABB7" s="76"/>
      <c r="ABC7" s="76"/>
      <c r="ABD7" s="76"/>
      <c r="ABE7" s="76"/>
      <c r="ABF7" s="76"/>
      <c r="ABG7" s="76"/>
      <c r="ABH7" s="76"/>
      <c r="ABI7" s="76"/>
      <c r="ABJ7" s="76"/>
      <c r="ABK7" s="76"/>
      <c r="ABL7" s="76"/>
      <c r="ABM7" s="76"/>
      <c r="ABN7" s="76"/>
      <c r="ABO7" s="76"/>
      <c r="ABP7" s="76"/>
      <c r="ABQ7" s="76"/>
      <c r="ABR7" s="76"/>
      <c r="ABS7" s="76"/>
      <c r="ABT7" s="76"/>
      <c r="ABU7" s="76"/>
      <c r="ABV7" s="76"/>
      <c r="ABW7" s="76"/>
      <c r="ABX7" s="76"/>
      <c r="ABY7" s="76"/>
      <c r="ABZ7" s="76"/>
      <c r="ACA7" s="76"/>
      <c r="ACB7" s="76"/>
      <c r="ACC7" s="76"/>
      <c r="ACD7" s="76"/>
      <c r="ACE7" s="76"/>
      <c r="ACF7" s="76"/>
      <c r="ACG7" s="76"/>
      <c r="ACH7" s="76"/>
      <c r="ACI7" s="76"/>
      <c r="ACJ7" s="76"/>
      <c r="ACK7" s="76"/>
      <c r="ACL7" s="76"/>
      <c r="ACM7" s="76"/>
      <c r="ACN7" s="76"/>
      <c r="ACO7" s="76"/>
      <c r="ACP7" s="76"/>
      <c r="ACQ7" s="76"/>
      <c r="ACR7" s="76"/>
      <c r="ACS7" s="76"/>
      <c r="ACT7" s="76"/>
      <c r="ACU7" s="76"/>
      <c r="ACV7" s="76"/>
      <c r="ACW7" s="76"/>
      <c r="ACX7" s="76"/>
      <c r="ACY7" s="76"/>
      <c r="ACZ7" s="76"/>
      <c r="ADA7" s="76"/>
      <c r="ADB7" s="76"/>
      <c r="ADC7" s="76"/>
      <c r="ADD7" s="76"/>
      <c r="ADE7" s="76"/>
      <c r="ADF7" s="76"/>
      <c r="ADG7" s="76"/>
      <c r="ADH7" s="76"/>
      <c r="ADI7" s="76"/>
      <c r="ADJ7" s="76"/>
      <c r="ADK7" s="76"/>
      <c r="ADL7" s="76"/>
      <c r="ADM7" s="76"/>
      <c r="ADN7" s="76"/>
      <c r="ADO7" s="76"/>
      <c r="ADP7" s="76"/>
      <c r="ADQ7" s="76"/>
      <c r="ADR7" s="76"/>
      <c r="ADS7" s="76"/>
      <c r="ADT7" s="76"/>
      <c r="ADU7" s="76"/>
      <c r="ADV7" s="76"/>
      <c r="ADW7" s="76"/>
      <c r="ADX7" s="76"/>
      <c r="ADY7" s="76"/>
      <c r="ADZ7" s="76"/>
      <c r="AEA7" s="76"/>
      <c r="AEB7" s="76"/>
      <c r="AEC7" s="76"/>
      <c r="AED7" s="76"/>
      <c r="AEE7" s="76"/>
      <c r="AEF7" s="76"/>
      <c r="AEG7" s="76"/>
      <c r="AEH7" s="76"/>
      <c r="AEI7" s="76"/>
      <c r="AEJ7" s="76"/>
      <c r="AEK7" s="76"/>
      <c r="AEL7" s="76"/>
      <c r="AEM7" s="76"/>
      <c r="AEN7" s="76"/>
      <c r="AEO7" s="76"/>
      <c r="AEP7" s="76"/>
      <c r="AEQ7" s="76"/>
      <c r="AER7" s="76"/>
      <c r="AES7" s="76"/>
      <c r="AET7" s="76"/>
      <c r="AEU7" s="76"/>
      <c r="AEV7" s="76"/>
      <c r="AEW7" s="76"/>
      <c r="AEX7" s="76"/>
      <c r="AEY7" s="76"/>
      <c r="AEZ7" s="76"/>
      <c r="AFA7" s="76"/>
      <c r="AFB7" s="76"/>
      <c r="AFC7" s="76"/>
      <c r="AFD7" s="76"/>
      <c r="AFE7" s="76"/>
      <c r="AFF7" s="76"/>
      <c r="AFG7" s="76"/>
      <c r="AFH7" s="76"/>
      <c r="AFI7" s="76"/>
      <c r="AFJ7" s="76"/>
      <c r="AFK7" s="76"/>
      <c r="AFL7" s="76"/>
      <c r="AFM7" s="76"/>
      <c r="AFN7" s="76"/>
      <c r="AFO7" s="76"/>
      <c r="AFP7" s="76"/>
      <c r="AFQ7" s="76"/>
      <c r="AFR7" s="76"/>
      <c r="AFS7" s="76"/>
      <c r="AFT7" s="76"/>
      <c r="AFU7" s="76"/>
      <c r="AFV7" s="76"/>
      <c r="AFW7" s="76"/>
      <c r="AFX7" s="76"/>
      <c r="AFY7" s="76"/>
      <c r="AFZ7" s="76"/>
      <c r="AGA7" s="76"/>
      <c r="AGB7" s="76"/>
      <c r="AGC7" s="76"/>
      <c r="AGD7" s="76"/>
      <c r="AGE7" s="76"/>
      <c r="AGF7" s="76"/>
      <c r="AGG7" s="76"/>
      <c r="AGH7" s="76"/>
      <c r="AGI7" s="76"/>
      <c r="AGJ7" s="76"/>
      <c r="AGK7" s="76"/>
      <c r="AGL7" s="76"/>
      <c r="AGM7" s="76"/>
      <c r="AGN7" s="76"/>
      <c r="AGO7" s="76"/>
      <c r="AGP7" s="76"/>
      <c r="AGQ7" s="76"/>
      <c r="AGR7" s="76"/>
      <c r="AGS7" s="76"/>
      <c r="AGT7" s="76"/>
      <c r="AGU7" s="76"/>
      <c r="AGV7" s="76"/>
      <c r="AGW7" s="76"/>
      <c r="AGX7" s="76"/>
      <c r="AGY7" s="76"/>
      <c r="AGZ7" s="76"/>
      <c r="AHA7" s="76"/>
      <c r="AHB7" s="76"/>
      <c r="AHC7" s="76"/>
      <c r="AHD7" s="76"/>
      <c r="AHE7" s="76"/>
      <c r="AHF7" s="76"/>
      <c r="AHG7" s="76"/>
      <c r="AHH7" s="76"/>
      <c r="AHI7" s="76"/>
      <c r="AHJ7" s="76"/>
      <c r="AHK7" s="76"/>
      <c r="AHL7" s="76"/>
      <c r="AHM7" s="76"/>
      <c r="AHN7" s="76"/>
      <c r="AHO7" s="76"/>
      <c r="AHP7" s="76"/>
      <c r="AHQ7" s="76"/>
      <c r="AHR7" s="76"/>
      <c r="AHS7" s="76"/>
      <c r="AHT7" s="76"/>
      <c r="AHU7" s="76"/>
      <c r="AHV7" s="76"/>
      <c r="AHW7" s="76"/>
      <c r="AHX7" s="76"/>
      <c r="AHY7" s="76"/>
      <c r="AHZ7" s="76"/>
      <c r="AIA7" s="76"/>
      <c r="AIB7" s="76"/>
      <c r="AIC7" s="76"/>
      <c r="AID7" s="76"/>
      <c r="AIE7" s="76"/>
      <c r="AIF7" s="76"/>
      <c r="AIG7" s="76"/>
      <c r="AIH7" s="76"/>
      <c r="AII7" s="76"/>
      <c r="AIJ7" s="76"/>
      <c r="AIK7" s="76"/>
      <c r="AIL7" s="76"/>
      <c r="AIM7" s="76"/>
      <c r="AIN7" s="76"/>
      <c r="AIO7" s="76"/>
      <c r="AIP7" s="76"/>
      <c r="AIQ7" s="76"/>
      <c r="AIR7" s="76"/>
      <c r="AIS7" s="76"/>
      <c r="AIT7" s="76"/>
      <c r="AIU7" s="76"/>
      <c r="AIV7" s="76"/>
      <c r="AIW7" s="76"/>
      <c r="AIX7" s="76"/>
      <c r="AIY7" s="76"/>
      <c r="AIZ7" s="76"/>
      <c r="AJA7" s="76"/>
      <c r="AJB7" s="76"/>
      <c r="AJC7" s="76"/>
      <c r="AJD7" s="76"/>
      <c r="AJE7" s="76"/>
      <c r="AJF7" s="76"/>
      <c r="AJG7" s="76"/>
      <c r="AJH7" s="76"/>
      <c r="AJI7" s="76"/>
      <c r="AJJ7" s="76"/>
      <c r="AJK7" s="76"/>
      <c r="AJL7" s="76"/>
      <c r="AJM7" s="76"/>
      <c r="AJN7" s="76"/>
      <c r="AJO7" s="76"/>
      <c r="AJP7" s="76"/>
      <c r="AJQ7" s="76"/>
      <c r="AJR7" s="76"/>
      <c r="AJS7" s="76"/>
      <c r="AJT7" s="76"/>
      <c r="AJU7" s="76"/>
      <c r="AJV7" s="76"/>
      <c r="AJW7" s="76"/>
      <c r="AJX7" s="76"/>
      <c r="AJY7" s="76"/>
      <c r="AJZ7" s="76"/>
      <c r="AKA7" s="76"/>
      <c r="AKB7" s="76"/>
      <c r="AKC7" s="76"/>
      <c r="AKD7" s="76"/>
      <c r="AKE7" s="76"/>
      <c r="AKF7" s="76"/>
      <c r="AKG7" s="76"/>
      <c r="AKH7" s="76"/>
      <c r="AKI7" s="76"/>
      <c r="AKJ7" s="76"/>
      <c r="AKK7" s="76"/>
      <c r="AKL7" s="76"/>
      <c r="AKM7" s="76"/>
      <c r="AKN7" s="76"/>
      <c r="AKO7" s="76"/>
      <c r="AKP7" s="76"/>
      <c r="AKQ7" s="76"/>
      <c r="AKR7" s="76"/>
      <c r="AKS7" s="76"/>
      <c r="AKT7" s="76"/>
      <c r="AKU7" s="76"/>
      <c r="AKV7" s="76"/>
      <c r="AKW7" s="76"/>
      <c r="AKX7" s="76"/>
      <c r="AKY7" s="76"/>
      <c r="AKZ7" s="76"/>
      <c r="ALA7" s="76"/>
      <c r="ALB7" s="76"/>
      <c r="ALC7" s="76"/>
      <c r="ALD7" s="76"/>
      <c r="ALE7" s="76"/>
      <c r="ALF7" s="76"/>
      <c r="ALG7" s="76"/>
      <c r="ALH7" s="76"/>
      <c r="ALI7" s="76"/>
      <c r="ALJ7" s="76"/>
      <c r="ALK7" s="76"/>
      <c r="ALL7" s="76"/>
      <c r="ALM7" s="76"/>
      <c r="ALN7" s="76"/>
      <c r="ALO7" s="76"/>
      <c r="ALP7" s="76"/>
      <c r="ALQ7" s="76"/>
      <c r="ALR7" s="76"/>
      <c r="ALS7" s="76"/>
      <c r="ALT7" s="76"/>
      <c r="ALU7" s="76"/>
      <c r="ALV7" s="76"/>
      <c r="ALW7" s="76"/>
      <c r="ALX7" s="76"/>
      <c r="ALY7" s="76"/>
      <c r="ALZ7" s="76"/>
      <c r="AMA7" s="76"/>
      <c r="AMB7" s="76"/>
      <c r="AMC7" s="76"/>
      <c r="AMD7" s="76"/>
      <c r="AME7" s="76"/>
      <c r="AMF7" s="76"/>
      <c r="AMG7" s="76"/>
      <c r="AMH7" s="76"/>
      <c r="AMI7" s="76"/>
      <c r="AMJ7" s="76"/>
    </row>
    <row r="8" spans="1:1025" x14ac:dyDescent="0.25">
      <c r="A8" s="76"/>
      <c r="B8" s="174" t="s">
        <v>260</v>
      </c>
      <c r="C8" s="89" t="s">
        <v>261</v>
      </c>
      <c r="D8" s="226">
        <f>D28</f>
        <v>10258.599999999997</v>
      </c>
      <c r="E8" s="25">
        <f>F28</f>
        <v>10285.208999999997</v>
      </c>
      <c r="F8" s="1">
        <v>0.86</v>
      </c>
      <c r="G8" s="274">
        <f t="shared" ref="G8:G11" si="0">E8*F8</f>
        <v>8845.2797399999981</v>
      </c>
      <c r="H8" s="537">
        <f t="shared" ref="H8:H11" si="1">C$4/G$12*G8</f>
        <v>91492544.482485324</v>
      </c>
      <c r="I8" s="76"/>
      <c r="J8" s="102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6"/>
      <c r="DI8" s="76"/>
      <c r="DJ8" s="76"/>
      <c r="DK8" s="76"/>
      <c r="DL8" s="76"/>
      <c r="DM8" s="76"/>
      <c r="DN8" s="76"/>
      <c r="DO8" s="76"/>
      <c r="DP8" s="76"/>
      <c r="DQ8" s="76"/>
      <c r="DR8" s="76"/>
      <c r="DS8" s="76"/>
      <c r="DT8" s="76"/>
      <c r="DU8" s="76"/>
      <c r="DV8" s="76"/>
      <c r="DW8" s="76"/>
      <c r="DX8" s="76"/>
      <c r="DY8" s="76"/>
      <c r="DZ8" s="76"/>
      <c r="EA8" s="76"/>
      <c r="EB8" s="76"/>
      <c r="EC8" s="76"/>
      <c r="ED8" s="76"/>
      <c r="EE8" s="76"/>
      <c r="EF8" s="76"/>
      <c r="EG8" s="76"/>
      <c r="EH8" s="76"/>
      <c r="EI8" s="76"/>
      <c r="EJ8" s="76"/>
      <c r="EK8" s="76"/>
      <c r="EL8" s="76"/>
      <c r="EM8" s="76"/>
      <c r="EN8" s="76"/>
      <c r="EO8" s="76"/>
      <c r="EP8" s="76"/>
      <c r="EQ8" s="76"/>
      <c r="ER8" s="76"/>
      <c r="ES8" s="76"/>
      <c r="ET8" s="76"/>
      <c r="EU8" s="76"/>
      <c r="EV8" s="76"/>
      <c r="EW8" s="76"/>
      <c r="EX8" s="76"/>
      <c r="EY8" s="76"/>
      <c r="EZ8" s="76"/>
      <c r="FA8" s="76"/>
      <c r="FB8" s="76"/>
      <c r="FC8" s="76"/>
      <c r="FD8" s="76"/>
      <c r="FE8" s="76"/>
      <c r="FF8" s="76"/>
      <c r="FG8" s="76"/>
      <c r="FH8" s="76"/>
      <c r="FI8" s="76"/>
      <c r="FJ8" s="76"/>
      <c r="FK8" s="76"/>
      <c r="FL8" s="76"/>
      <c r="FM8" s="76"/>
      <c r="FN8" s="76"/>
      <c r="FO8" s="76"/>
      <c r="FP8" s="76"/>
      <c r="FQ8" s="76"/>
      <c r="FR8" s="76"/>
      <c r="FS8" s="76"/>
      <c r="FT8" s="76"/>
      <c r="FU8" s="76"/>
      <c r="FV8" s="76"/>
      <c r="FW8" s="76"/>
      <c r="FX8" s="76"/>
      <c r="FY8" s="76"/>
      <c r="FZ8" s="76"/>
      <c r="GA8" s="76"/>
      <c r="GB8" s="76"/>
      <c r="GC8" s="76"/>
      <c r="GD8" s="76"/>
      <c r="GE8" s="76"/>
      <c r="GF8" s="76"/>
      <c r="GG8" s="76"/>
      <c r="GH8" s="76"/>
      <c r="GI8" s="76"/>
      <c r="GJ8" s="76"/>
      <c r="GK8" s="76"/>
      <c r="GL8" s="76"/>
      <c r="GM8" s="76"/>
      <c r="GN8" s="76"/>
      <c r="GO8" s="76"/>
      <c r="GP8" s="76"/>
      <c r="GQ8" s="76"/>
      <c r="GR8" s="76"/>
      <c r="GS8" s="76"/>
      <c r="GT8" s="76"/>
      <c r="GU8" s="76"/>
      <c r="GV8" s="76"/>
      <c r="GW8" s="76"/>
      <c r="GX8" s="76"/>
      <c r="GY8" s="76"/>
      <c r="GZ8" s="76"/>
      <c r="HA8" s="76"/>
      <c r="HB8" s="76"/>
      <c r="HC8" s="76"/>
      <c r="HD8" s="76"/>
      <c r="HE8" s="76"/>
      <c r="HF8" s="76"/>
      <c r="HG8" s="76"/>
      <c r="HH8" s="76"/>
      <c r="HI8" s="76"/>
      <c r="HJ8" s="76"/>
      <c r="HK8" s="76"/>
      <c r="HL8" s="76"/>
      <c r="HM8" s="76"/>
      <c r="HN8" s="76"/>
      <c r="HO8" s="76"/>
      <c r="HP8" s="76"/>
      <c r="HQ8" s="76"/>
      <c r="HR8" s="76"/>
      <c r="HS8" s="76"/>
      <c r="HT8" s="76"/>
      <c r="HU8" s="76"/>
      <c r="HV8" s="76"/>
      <c r="HW8" s="76"/>
      <c r="HX8" s="76"/>
      <c r="HY8" s="76"/>
      <c r="HZ8" s="76"/>
      <c r="IA8" s="76"/>
      <c r="IB8" s="76"/>
      <c r="IC8" s="76"/>
      <c r="ID8" s="76"/>
      <c r="IE8" s="76"/>
      <c r="IF8" s="76"/>
      <c r="IG8" s="76"/>
      <c r="IH8" s="76"/>
      <c r="II8" s="76"/>
      <c r="IJ8" s="76"/>
      <c r="IK8" s="76"/>
      <c r="IL8" s="76"/>
      <c r="IM8" s="76"/>
      <c r="IN8" s="76"/>
      <c r="IO8" s="76"/>
      <c r="IP8" s="76"/>
      <c r="IQ8" s="76"/>
      <c r="IR8" s="76"/>
      <c r="IS8" s="76"/>
      <c r="IT8" s="76"/>
      <c r="IU8" s="76"/>
      <c r="IV8" s="76"/>
      <c r="IW8" s="76"/>
      <c r="IX8" s="76"/>
      <c r="IY8" s="76"/>
      <c r="IZ8" s="76"/>
      <c r="JA8" s="76"/>
      <c r="JB8" s="76"/>
      <c r="JC8" s="76"/>
      <c r="JD8" s="76"/>
      <c r="JE8" s="76"/>
      <c r="JF8" s="76"/>
      <c r="JG8" s="76"/>
      <c r="JH8" s="76"/>
      <c r="JI8" s="76"/>
      <c r="JJ8" s="76"/>
      <c r="JK8" s="76"/>
      <c r="JL8" s="76"/>
      <c r="JM8" s="76"/>
      <c r="JN8" s="76"/>
      <c r="JO8" s="76"/>
      <c r="JP8" s="76"/>
      <c r="JQ8" s="76"/>
      <c r="JR8" s="76"/>
      <c r="JS8" s="76"/>
      <c r="JT8" s="76"/>
      <c r="JU8" s="76"/>
      <c r="JV8" s="76"/>
      <c r="JW8" s="76"/>
      <c r="JX8" s="76"/>
      <c r="JY8" s="76"/>
      <c r="JZ8" s="76"/>
      <c r="KA8" s="76"/>
      <c r="KB8" s="76"/>
      <c r="KC8" s="76"/>
      <c r="KD8" s="76"/>
      <c r="KE8" s="76"/>
      <c r="KF8" s="76"/>
      <c r="KG8" s="76"/>
      <c r="KH8" s="76"/>
      <c r="KI8" s="76"/>
      <c r="KJ8" s="76"/>
      <c r="KK8" s="76"/>
      <c r="KL8" s="76"/>
      <c r="KM8" s="76"/>
      <c r="KN8" s="76"/>
      <c r="KO8" s="76"/>
      <c r="KP8" s="76"/>
      <c r="KQ8" s="76"/>
      <c r="KR8" s="76"/>
      <c r="KS8" s="76"/>
      <c r="KT8" s="76"/>
      <c r="KU8" s="76"/>
      <c r="KV8" s="76"/>
      <c r="KW8" s="76"/>
      <c r="KX8" s="76"/>
      <c r="KY8" s="76"/>
      <c r="KZ8" s="76"/>
      <c r="LA8" s="76"/>
      <c r="LB8" s="76"/>
      <c r="LC8" s="76"/>
      <c r="LD8" s="76"/>
      <c r="LE8" s="76"/>
      <c r="LF8" s="76"/>
      <c r="LG8" s="76"/>
      <c r="LH8" s="76"/>
      <c r="LI8" s="76"/>
      <c r="LJ8" s="76"/>
      <c r="LK8" s="76"/>
      <c r="LL8" s="76"/>
      <c r="LM8" s="76"/>
      <c r="LN8" s="76"/>
      <c r="LO8" s="76"/>
      <c r="LP8" s="76"/>
      <c r="LQ8" s="76"/>
      <c r="LR8" s="76"/>
      <c r="LS8" s="76"/>
      <c r="LT8" s="76"/>
      <c r="LU8" s="76"/>
      <c r="LV8" s="76"/>
      <c r="LW8" s="76"/>
      <c r="LX8" s="76"/>
      <c r="LY8" s="76"/>
      <c r="LZ8" s="76"/>
      <c r="MA8" s="76"/>
      <c r="MB8" s="76"/>
      <c r="MC8" s="76"/>
      <c r="MD8" s="76"/>
      <c r="ME8" s="76"/>
      <c r="MF8" s="76"/>
      <c r="MG8" s="76"/>
      <c r="MH8" s="76"/>
      <c r="MI8" s="76"/>
      <c r="MJ8" s="76"/>
      <c r="MK8" s="76"/>
      <c r="ML8" s="76"/>
      <c r="MM8" s="76"/>
      <c r="MN8" s="76"/>
      <c r="MO8" s="76"/>
      <c r="MP8" s="76"/>
      <c r="MQ8" s="76"/>
      <c r="MR8" s="76"/>
      <c r="MS8" s="76"/>
      <c r="MT8" s="76"/>
      <c r="MU8" s="76"/>
      <c r="MV8" s="76"/>
      <c r="MW8" s="76"/>
      <c r="MX8" s="76"/>
      <c r="MY8" s="76"/>
      <c r="MZ8" s="76"/>
      <c r="NA8" s="76"/>
      <c r="NB8" s="76"/>
      <c r="NC8" s="76"/>
      <c r="ND8" s="76"/>
      <c r="NE8" s="76"/>
      <c r="NF8" s="76"/>
      <c r="NG8" s="76"/>
      <c r="NH8" s="76"/>
      <c r="NI8" s="76"/>
      <c r="NJ8" s="76"/>
      <c r="NK8" s="76"/>
      <c r="NL8" s="76"/>
      <c r="NM8" s="76"/>
      <c r="NN8" s="76"/>
      <c r="NO8" s="76"/>
      <c r="NP8" s="76"/>
      <c r="NQ8" s="76"/>
      <c r="NR8" s="76"/>
      <c r="NS8" s="76"/>
      <c r="NT8" s="76"/>
      <c r="NU8" s="76"/>
      <c r="NV8" s="76"/>
      <c r="NW8" s="76"/>
      <c r="NX8" s="76"/>
      <c r="NY8" s="76"/>
      <c r="NZ8" s="76"/>
      <c r="OA8" s="76"/>
      <c r="OB8" s="76"/>
      <c r="OC8" s="76"/>
      <c r="OD8" s="76"/>
      <c r="OE8" s="76"/>
      <c r="OF8" s="76"/>
      <c r="OG8" s="76"/>
      <c r="OH8" s="76"/>
      <c r="OI8" s="76"/>
      <c r="OJ8" s="76"/>
      <c r="OK8" s="76"/>
      <c r="OL8" s="76"/>
      <c r="OM8" s="76"/>
      <c r="ON8" s="76"/>
      <c r="OO8" s="76"/>
      <c r="OP8" s="76"/>
      <c r="OQ8" s="76"/>
      <c r="OR8" s="76"/>
      <c r="OS8" s="76"/>
      <c r="OT8" s="76"/>
      <c r="OU8" s="76"/>
      <c r="OV8" s="76"/>
      <c r="OW8" s="76"/>
      <c r="OX8" s="76"/>
      <c r="OY8" s="76"/>
      <c r="OZ8" s="76"/>
      <c r="PA8" s="76"/>
      <c r="PB8" s="76"/>
      <c r="PC8" s="76"/>
      <c r="PD8" s="76"/>
      <c r="PE8" s="76"/>
      <c r="PF8" s="76"/>
      <c r="PG8" s="76"/>
      <c r="PH8" s="76"/>
      <c r="PI8" s="76"/>
      <c r="PJ8" s="76"/>
      <c r="PK8" s="76"/>
      <c r="PL8" s="76"/>
      <c r="PM8" s="76"/>
      <c r="PN8" s="76"/>
      <c r="PO8" s="76"/>
      <c r="PP8" s="76"/>
      <c r="PQ8" s="76"/>
      <c r="PR8" s="76"/>
      <c r="PS8" s="76"/>
      <c r="PT8" s="76"/>
      <c r="PU8" s="76"/>
      <c r="PV8" s="76"/>
      <c r="PW8" s="76"/>
      <c r="PX8" s="76"/>
      <c r="PY8" s="76"/>
      <c r="PZ8" s="76"/>
      <c r="QA8" s="76"/>
      <c r="QB8" s="76"/>
      <c r="QC8" s="76"/>
      <c r="QD8" s="76"/>
      <c r="QE8" s="76"/>
      <c r="QF8" s="76"/>
      <c r="QG8" s="76"/>
      <c r="QH8" s="76"/>
      <c r="QI8" s="76"/>
      <c r="QJ8" s="76"/>
      <c r="QK8" s="76"/>
      <c r="QL8" s="76"/>
      <c r="QM8" s="76"/>
      <c r="QN8" s="76"/>
      <c r="QO8" s="76"/>
      <c r="QP8" s="76"/>
      <c r="QQ8" s="76"/>
      <c r="QR8" s="76"/>
      <c r="QS8" s="76"/>
      <c r="QT8" s="76"/>
      <c r="QU8" s="76"/>
      <c r="QV8" s="76"/>
      <c r="QW8" s="76"/>
      <c r="QX8" s="76"/>
      <c r="QY8" s="76"/>
      <c r="QZ8" s="76"/>
      <c r="RA8" s="76"/>
      <c r="RB8" s="76"/>
      <c r="RC8" s="76"/>
      <c r="RD8" s="76"/>
      <c r="RE8" s="76"/>
      <c r="RF8" s="76"/>
      <c r="RG8" s="76"/>
      <c r="RH8" s="76"/>
      <c r="RI8" s="76"/>
      <c r="RJ8" s="76"/>
      <c r="RK8" s="76"/>
      <c r="RL8" s="76"/>
      <c r="RM8" s="76"/>
      <c r="RN8" s="76"/>
      <c r="RO8" s="76"/>
      <c r="RP8" s="76"/>
      <c r="RQ8" s="76"/>
      <c r="RR8" s="76"/>
      <c r="RS8" s="76"/>
      <c r="RT8" s="76"/>
      <c r="RU8" s="76"/>
      <c r="RV8" s="76"/>
      <c r="RW8" s="76"/>
      <c r="RX8" s="76"/>
      <c r="RY8" s="76"/>
      <c r="RZ8" s="76"/>
      <c r="SA8" s="76"/>
      <c r="SB8" s="76"/>
      <c r="SC8" s="76"/>
      <c r="SD8" s="76"/>
      <c r="SE8" s="76"/>
      <c r="SF8" s="76"/>
      <c r="SG8" s="76"/>
      <c r="SH8" s="76"/>
      <c r="SI8" s="76"/>
      <c r="SJ8" s="76"/>
      <c r="SK8" s="76"/>
      <c r="SL8" s="76"/>
      <c r="SM8" s="76"/>
      <c r="SN8" s="76"/>
      <c r="SO8" s="76"/>
      <c r="SP8" s="76"/>
      <c r="SQ8" s="76"/>
      <c r="SR8" s="76"/>
      <c r="SS8" s="76"/>
      <c r="ST8" s="76"/>
      <c r="SU8" s="76"/>
      <c r="SV8" s="76"/>
      <c r="SW8" s="76"/>
      <c r="SX8" s="76"/>
      <c r="SY8" s="76"/>
      <c r="SZ8" s="76"/>
      <c r="TA8" s="76"/>
      <c r="TB8" s="76"/>
      <c r="TC8" s="76"/>
      <c r="TD8" s="76"/>
      <c r="TE8" s="76"/>
      <c r="TF8" s="76"/>
      <c r="TG8" s="76"/>
      <c r="TH8" s="76"/>
      <c r="TI8" s="76"/>
      <c r="TJ8" s="76"/>
      <c r="TK8" s="76"/>
      <c r="TL8" s="76"/>
      <c r="TM8" s="76"/>
      <c r="TN8" s="76"/>
      <c r="TO8" s="76"/>
      <c r="TP8" s="76"/>
      <c r="TQ8" s="76"/>
      <c r="TR8" s="76"/>
      <c r="TS8" s="76"/>
      <c r="TT8" s="76"/>
      <c r="TU8" s="76"/>
      <c r="TV8" s="76"/>
      <c r="TW8" s="76"/>
      <c r="TX8" s="76"/>
      <c r="TY8" s="76"/>
      <c r="TZ8" s="76"/>
      <c r="UA8" s="76"/>
      <c r="UB8" s="76"/>
      <c r="UC8" s="76"/>
      <c r="UD8" s="76"/>
      <c r="UE8" s="76"/>
      <c r="UF8" s="76"/>
      <c r="UG8" s="76"/>
      <c r="UH8" s="76"/>
      <c r="UI8" s="76"/>
      <c r="UJ8" s="76"/>
      <c r="UK8" s="76"/>
      <c r="UL8" s="76"/>
      <c r="UM8" s="76"/>
      <c r="UN8" s="76"/>
      <c r="UO8" s="76"/>
      <c r="UP8" s="76"/>
      <c r="UQ8" s="76"/>
      <c r="UR8" s="76"/>
      <c r="US8" s="76"/>
      <c r="UT8" s="76"/>
      <c r="UU8" s="76"/>
      <c r="UV8" s="76"/>
      <c r="UW8" s="76"/>
      <c r="UX8" s="76"/>
      <c r="UY8" s="76"/>
      <c r="UZ8" s="76"/>
      <c r="VA8" s="76"/>
      <c r="VB8" s="76"/>
      <c r="VC8" s="76"/>
      <c r="VD8" s="76"/>
      <c r="VE8" s="76"/>
      <c r="VF8" s="76"/>
      <c r="VG8" s="76"/>
      <c r="VH8" s="76"/>
      <c r="VI8" s="76"/>
      <c r="VJ8" s="76"/>
      <c r="VK8" s="76"/>
      <c r="VL8" s="76"/>
      <c r="VM8" s="76"/>
      <c r="VN8" s="76"/>
      <c r="VO8" s="76"/>
      <c r="VP8" s="76"/>
      <c r="VQ8" s="76"/>
      <c r="VR8" s="76"/>
      <c r="VS8" s="76"/>
      <c r="VT8" s="76"/>
      <c r="VU8" s="76"/>
      <c r="VV8" s="76"/>
      <c r="VW8" s="76"/>
      <c r="VX8" s="76"/>
      <c r="VY8" s="76"/>
      <c r="VZ8" s="76"/>
      <c r="WA8" s="76"/>
      <c r="WB8" s="76"/>
      <c r="WC8" s="76"/>
      <c r="WD8" s="76"/>
      <c r="WE8" s="76"/>
      <c r="WF8" s="76"/>
      <c r="WG8" s="76"/>
      <c r="WH8" s="76"/>
      <c r="WI8" s="76"/>
      <c r="WJ8" s="76"/>
      <c r="WK8" s="76"/>
      <c r="WL8" s="76"/>
      <c r="WM8" s="76"/>
      <c r="WN8" s="76"/>
      <c r="WO8" s="76"/>
      <c r="WP8" s="76"/>
      <c r="WQ8" s="76"/>
      <c r="WR8" s="76"/>
      <c r="WS8" s="76"/>
      <c r="WT8" s="76"/>
      <c r="WU8" s="76"/>
      <c r="WV8" s="76"/>
      <c r="WW8" s="76"/>
      <c r="WX8" s="76"/>
      <c r="WY8" s="76"/>
      <c r="WZ8" s="76"/>
      <c r="XA8" s="76"/>
      <c r="XB8" s="76"/>
      <c r="XC8" s="76"/>
      <c r="XD8" s="76"/>
      <c r="XE8" s="76"/>
      <c r="XF8" s="76"/>
      <c r="XG8" s="76"/>
      <c r="XH8" s="76"/>
      <c r="XI8" s="76"/>
      <c r="XJ8" s="76"/>
      <c r="XK8" s="76"/>
      <c r="XL8" s="76"/>
      <c r="XM8" s="76"/>
      <c r="XN8" s="76"/>
      <c r="XO8" s="76"/>
      <c r="XP8" s="76"/>
      <c r="XQ8" s="76"/>
      <c r="XR8" s="76"/>
      <c r="XS8" s="76"/>
      <c r="XT8" s="76"/>
      <c r="XU8" s="76"/>
      <c r="XV8" s="76"/>
      <c r="XW8" s="76"/>
      <c r="XX8" s="76"/>
      <c r="XY8" s="76"/>
      <c r="XZ8" s="76"/>
      <c r="YA8" s="76"/>
      <c r="YB8" s="76"/>
      <c r="YC8" s="76"/>
      <c r="YD8" s="76"/>
      <c r="YE8" s="76"/>
      <c r="YF8" s="76"/>
      <c r="YG8" s="76"/>
      <c r="YH8" s="76"/>
      <c r="YI8" s="76"/>
      <c r="YJ8" s="76"/>
      <c r="YK8" s="76"/>
      <c r="YL8" s="76"/>
      <c r="YM8" s="76"/>
      <c r="YN8" s="76"/>
      <c r="YO8" s="76"/>
      <c r="YP8" s="76"/>
      <c r="YQ8" s="76"/>
      <c r="YR8" s="76"/>
      <c r="YS8" s="76"/>
      <c r="YT8" s="76"/>
      <c r="YU8" s="76"/>
      <c r="YV8" s="76"/>
      <c r="YW8" s="76"/>
      <c r="YX8" s="76"/>
      <c r="YY8" s="76"/>
      <c r="YZ8" s="76"/>
      <c r="ZA8" s="76"/>
      <c r="ZB8" s="76"/>
      <c r="ZC8" s="76"/>
      <c r="ZD8" s="76"/>
      <c r="ZE8" s="76"/>
      <c r="ZF8" s="76"/>
      <c r="ZG8" s="76"/>
      <c r="ZH8" s="76"/>
      <c r="ZI8" s="76"/>
      <c r="ZJ8" s="76"/>
      <c r="ZK8" s="76"/>
      <c r="ZL8" s="76"/>
      <c r="ZM8" s="76"/>
      <c r="ZN8" s="76"/>
      <c r="ZO8" s="76"/>
      <c r="ZP8" s="76"/>
      <c r="ZQ8" s="76"/>
      <c r="ZR8" s="76"/>
      <c r="ZS8" s="76"/>
      <c r="ZT8" s="76"/>
      <c r="ZU8" s="76"/>
      <c r="ZV8" s="76"/>
      <c r="ZW8" s="76"/>
      <c r="ZX8" s="76"/>
      <c r="ZY8" s="76"/>
      <c r="ZZ8" s="76"/>
      <c r="AAA8" s="76"/>
      <c r="AAB8" s="76"/>
      <c r="AAC8" s="76"/>
      <c r="AAD8" s="76"/>
      <c r="AAE8" s="76"/>
      <c r="AAF8" s="76"/>
      <c r="AAG8" s="76"/>
      <c r="AAH8" s="76"/>
      <c r="AAI8" s="76"/>
      <c r="AAJ8" s="76"/>
      <c r="AAK8" s="76"/>
      <c r="AAL8" s="76"/>
      <c r="AAM8" s="76"/>
      <c r="AAN8" s="76"/>
      <c r="AAO8" s="76"/>
      <c r="AAP8" s="76"/>
      <c r="AAQ8" s="76"/>
      <c r="AAR8" s="76"/>
      <c r="AAS8" s="76"/>
      <c r="AAT8" s="76"/>
      <c r="AAU8" s="76"/>
      <c r="AAV8" s="76"/>
      <c r="AAW8" s="76"/>
      <c r="AAX8" s="76"/>
      <c r="AAY8" s="76"/>
      <c r="AAZ8" s="76"/>
      <c r="ABA8" s="76"/>
      <c r="ABB8" s="76"/>
      <c r="ABC8" s="76"/>
      <c r="ABD8" s="76"/>
      <c r="ABE8" s="76"/>
      <c r="ABF8" s="76"/>
      <c r="ABG8" s="76"/>
      <c r="ABH8" s="76"/>
      <c r="ABI8" s="76"/>
      <c r="ABJ8" s="76"/>
      <c r="ABK8" s="76"/>
      <c r="ABL8" s="76"/>
      <c r="ABM8" s="76"/>
      <c r="ABN8" s="76"/>
      <c r="ABO8" s="76"/>
      <c r="ABP8" s="76"/>
      <c r="ABQ8" s="76"/>
      <c r="ABR8" s="76"/>
      <c r="ABS8" s="76"/>
      <c r="ABT8" s="76"/>
      <c r="ABU8" s="76"/>
      <c r="ABV8" s="76"/>
      <c r="ABW8" s="76"/>
      <c r="ABX8" s="76"/>
      <c r="ABY8" s="76"/>
      <c r="ABZ8" s="76"/>
      <c r="ACA8" s="76"/>
      <c r="ACB8" s="76"/>
      <c r="ACC8" s="76"/>
      <c r="ACD8" s="76"/>
      <c r="ACE8" s="76"/>
      <c r="ACF8" s="76"/>
      <c r="ACG8" s="76"/>
      <c r="ACH8" s="76"/>
      <c r="ACI8" s="76"/>
      <c r="ACJ8" s="76"/>
      <c r="ACK8" s="76"/>
      <c r="ACL8" s="76"/>
      <c r="ACM8" s="76"/>
      <c r="ACN8" s="76"/>
      <c r="ACO8" s="76"/>
      <c r="ACP8" s="76"/>
      <c r="ACQ8" s="76"/>
      <c r="ACR8" s="76"/>
      <c r="ACS8" s="76"/>
      <c r="ACT8" s="76"/>
      <c r="ACU8" s="76"/>
      <c r="ACV8" s="76"/>
      <c r="ACW8" s="76"/>
      <c r="ACX8" s="76"/>
      <c r="ACY8" s="76"/>
      <c r="ACZ8" s="76"/>
      <c r="ADA8" s="76"/>
      <c r="ADB8" s="76"/>
      <c r="ADC8" s="76"/>
      <c r="ADD8" s="76"/>
      <c r="ADE8" s="76"/>
      <c r="ADF8" s="76"/>
      <c r="ADG8" s="76"/>
      <c r="ADH8" s="76"/>
      <c r="ADI8" s="76"/>
      <c r="ADJ8" s="76"/>
      <c r="ADK8" s="76"/>
      <c r="ADL8" s="76"/>
      <c r="ADM8" s="76"/>
      <c r="ADN8" s="76"/>
      <c r="ADO8" s="76"/>
      <c r="ADP8" s="76"/>
      <c r="ADQ8" s="76"/>
      <c r="ADR8" s="76"/>
      <c r="ADS8" s="76"/>
      <c r="ADT8" s="76"/>
      <c r="ADU8" s="76"/>
      <c r="ADV8" s="76"/>
      <c r="ADW8" s="76"/>
      <c r="ADX8" s="76"/>
      <c r="ADY8" s="76"/>
      <c r="ADZ8" s="76"/>
      <c r="AEA8" s="76"/>
      <c r="AEB8" s="76"/>
      <c r="AEC8" s="76"/>
      <c r="AED8" s="76"/>
      <c r="AEE8" s="76"/>
      <c r="AEF8" s="76"/>
      <c r="AEG8" s="76"/>
      <c r="AEH8" s="76"/>
      <c r="AEI8" s="76"/>
      <c r="AEJ8" s="76"/>
      <c r="AEK8" s="76"/>
      <c r="AEL8" s="76"/>
      <c r="AEM8" s="76"/>
      <c r="AEN8" s="76"/>
      <c r="AEO8" s="76"/>
      <c r="AEP8" s="76"/>
      <c r="AEQ8" s="76"/>
      <c r="AER8" s="76"/>
      <c r="AES8" s="76"/>
      <c r="AET8" s="76"/>
      <c r="AEU8" s="76"/>
      <c r="AEV8" s="76"/>
      <c r="AEW8" s="76"/>
      <c r="AEX8" s="76"/>
      <c r="AEY8" s="76"/>
      <c r="AEZ8" s="76"/>
      <c r="AFA8" s="76"/>
      <c r="AFB8" s="76"/>
      <c r="AFC8" s="76"/>
      <c r="AFD8" s="76"/>
      <c r="AFE8" s="76"/>
      <c r="AFF8" s="76"/>
      <c r="AFG8" s="76"/>
      <c r="AFH8" s="76"/>
      <c r="AFI8" s="76"/>
      <c r="AFJ8" s="76"/>
      <c r="AFK8" s="76"/>
      <c r="AFL8" s="76"/>
      <c r="AFM8" s="76"/>
      <c r="AFN8" s="76"/>
      <c r="AFO8" s="76"/>
      <c r="AFP8" s="76"/>
      <c r="AFQ8" s="76"/>
      <c r="AFR8" s="76"/>
      <c r="AFS8" s="76"/>
      <c r="AFT8" s="76"/>
      <c r="AFU8" s="76"/>
      <c r="AFV8" s="76"/>
      <c r="AFW8" s="76"/>
      <c r="AFX8" s="76"/>
      <c r="AFY8" s="76"/>
      <c r="AFZ8" s="76"/>
      <c r="AGA8" s="76"/>
      <c r="AGB8" s="76"/>
      <c r="AGC8" s="76"/>
      <c r="AGD8" s="76"/>
      <c r="AGE8" s="76"/>
      <c r="AGF8" s="76"/>
      <c r="AGG8" s="76"/>
      <c r="AGH8" s="76"/>
      <c r="AGI8" s="76"/>
      <c r="AGJ8" s="76"/>
      <c r="AGK8" s="76"/>
      <c r="AGL8" s="76"/>
      <c r="AGM8" s="76"/>
      <c r="AGN8" s="76"/>
      <c r="AGO8" s="76"/>
      <c r="AGP8" s="76"/>
      <c r="AGQ8" s="76"/>
      <c r="AGR8" s="76"/>
      <c r="AGS8" s="76"/>
      <c r="AGT8" s="76"/>
      <c r="AGU8" s="76"/>
      <c r="AGV8" s="76"/>
      <c r="AGW8" s="76"/>
      <c r="AGX8" s="76"/>
      <c r="AGY8" s="76"/>
      <c r="AGZ8" s="76"/>
      <c r="AHA8" s="76"/>
      <c r="AHB8" s="76"/>
      <c r="AHC8" s="76"/>
      <c r="AHD8" s="76"/>
      <c r="AHE8" s="76"/>
      <c r="AHF8" s="76"/>
      <c r="AHG8" s="76"/>
      <c r="AHH8" s="76"/>
      <c r="AHI8" s="76"/>
      <c r="AHJ8" s="76"/>
      <c r="AHK8" s="76"/>
      <c r="AHL8" s="76"/>
      <c r="AHM8" s="76"/>
      <c r="AHN8" s="76"/>
      <c r="AHO8" s="76"/>
      <c r="AHP8" s="76"/>
      <c r="AHQ8" s="76"/>
      <c r="AHR8" s="76"/>
      <c r="AHS8" s="76"/>
      <c r="AHT8" s="76"/>
      <c r="AHU8" s="76"/>
      <c r="AHV8" s="76"/>
      <c r="AHW8" s="76"/>
      <c r="AHX8" s="76"/>
      <c r="AHY8" s="76"/>
      <c r="AHZ8" s="76"/>
      <c r="AIA8" s="76"/>
      <c r="AIB8" s="76"/>
      <c r="AIC8" s="76"/>
      <c r="AID8" s="76"/>
      <c r="AIE8" s="76"/>
      <c r="AIF8" s="76"/>
      <c r="AIG8" s="76"/>
      <c r="AIH8" s="76"/>
      <c r="AII8" s="76"/>
      <c r="AIJ8" s="76"/>
      <c r="AIK8" s="76"/>
      <c r="AIL8" s="76"/>
      <c r="AIM8" s="76"/>
      <c r="AIN8" s="76"/>
      <c r="AIO8" s="76"/>
      <c r="AIP8" s="76"/>
      <c r="AIQ8" s="76"/>
      <c r="AIR8" s="76"/>
      <c r="AIS8" s="76"/>
      <c r="AIT8" s="76"/>
      <c r="AIU8" s="76"/>
      <c r="AIV8" s="76"/>
      <c r="AIW8" s="76"/>
      <c r="AIX8" s="76"/>
      <c r="AIY8" s="76"/>
      <c r="AIZ8" s="76"/>
      <c r="AJA8" s="76"/>
      <c r="AJB8" s="76"/>
      <c r="AJC8" s="76"/>
      <c r="AJD8" s="76"/>
      <c r="AJE8" s="76"/>
      <c r="AJF8" s="76"/>
      <c r="AJG8" s="76"/>
      <c r="AJH8" s="76"/>
      <c r="AJI8" s="76"/>
      <c r="AJJ8" s="76"/>
      <c r="AJK8" s="76"/>
      <c r="AJL8" s="76"/>
      <c r="AJM8" s="76"/>
      <c r="AJN8" s="76"/>
      <c r="AJO8" s="76"/>
      <c r="AJP8" s="76"/>
      <c r="AJQ8" s="76"/>
      <c r="AJR8" s="76"/>
      <c r="AJS8" s="76"/>
      <c r="AJT8" s="76"/>
      <c r="AJU8" s="76"/>
      <c r="AJV8" s="76"/>
      <c r="AJW8" s="76"/>
      <c r="AJX8" s="76"/>
      <c r="AJY8" s="76"/>
      <c r="AJZ8" s="76"/>
      <c r="AKA8" s="76"/>
      <c r="AKB8" s="76"/>
      <c r="AKC8" s="76"/>
      <c r="AKD8" s="76"/>
      <c r="AKE8" s="76"/>
      <c r="AKF8" s="76"/>
      <c r="AKG8" s="76"/>
      <c r="AKH8" s="76"/>
      <c r="AKI8" s="76"/>
      <c r="AKJ8" s="76"/>
      <c r="AKK8" s="76"/>
      <c r="AKL8" s="76"/>
      <c r="AKM8" s="76"/>
      <c r="AKN8" s="76"/>
      <c r="AKO8" s="76"/>
      <c r="AKP8" s="76"/>
      <c r="AKQ8" s="76"/>
      <c r="AKR8" s="76"/>
      <c r="AKS8" s="76"/>
      <c r="AKT8" s="76"/>
      <c r="AKU8" s="76"/>
      <c r="AKV8" s="76"/>
      <c r="AKW8" s="76"/>
      <c r="AKX8" s="76"/>
      <c r="AKY8" s="76"/>
      <c r="AKZ8" s="76"/>
      <c r="ALA8" s="76"/>
      <c r="ALB8" s="76"/>
      <c r="ALC8" s="76"/>
      <c r="ALD8" s="76"/>
      <c r="ALE8" s="76"/>
      <c r="ALF8" s="76"/>
      <c r="ALG8" s="76"/>
      <c r="ALH8" s="76"/>
      <c r="ALI8" s="76"/>
      <c r="ALJ8" s="76"/>
      <c r="ALK8" s="76"/>
      <c r="ALL8" s="76"/>
      <c r="ALM8" s="76"/>
      <c r="ALN8" s="76"/>
      <c r="ALO8" s="76"/>
      <c r="ALP8" s="76"/>
      <c r="ALQ8" s="76"/>
      <c r="ALR8" s="76"/>
      <c r="ALS8" s="76"/>
      <c r="ALT8" s="76"/>
      <c r="ALU8" s="76"/>
      <c r="ALV8" s="76"/>
      <c r="ALW8" s="76"/>
      <c r="ALX8" s="76"/>
      <c r="ALY8" s="76"/>
      <c r="ALZ8" s="76"/>
      <c r="AMA8" s="76"/>
      <c r="AMB8" s="76"/>
      <c r="AMC8" s="76"/>
      <c r="AMD8" s="76"/>
      <c r="AME8" s="76"/>
      <c r="AMF8" s="76"/>
      <c r="AMG8" s="76"/>
      <c r="AMH8" s="76"/>
      <c r="AMI8" s="76"/>
      <c r="AMJ8" s="76"/>
    </row>
    <row r="9" spans="1:1025" x14ac:dyDescent="0.25">
      <c r="A9" s="76"/>
      <c r="B9" s="174" t="s">
        <v>262</v>
      </c>
      <c r="C9" s="89" t="s">
        <v>263</v>
      </c>
      <c r="D9" s="226">
        <f>D55</f>
        <v>6800.199999999998</v>
      </c>
      <c r="E9" s="25">
        <f>F55</f>
        <v>6790.6079999999993</v>
      </c>
      <c r="F9" s="1">
        <v>0.9</v>
      </c>
      <c r="G9" s="274">
        <f t="shared" si="0"/>
        <v>6111.5471999999991</v>
      </c>
      <c r="H9" s="537">
        <f t="shared" si="1"/>
        <v>63215751.280785233</v>
      </c>
      <c r="I9" s="76"/>
      <c r="J9" s="102"/>
      <c r="K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CZ9" s="76"/>
      <c r="DA9" s="76"/>
      <c r="DB9" s="76"/>
      <c r="DC9" s="76"/>
      <c r="DD9" s="76"/>
      <c r="DE9" s="76"/>
      <c r="DF9" s="76"/>
      <c r="DG9" s="76"/>
      <c r="DH9" s="76"/>
      <c r="DI9" s="76"/>
      <c r="DJ9" s="76"/>
      <c r="DK9" s="76"/>
      <c r="DL9" s="76"/>
      <c r="DM9" s="76"/>
      <c r="DN9" s="76"/>
      <c r="DO9" s="76"/>
      <c r="DP9" s="76"/>
      <c r="DQ9" s="76"/>
      <c r="DR9" s="76"/>
      <c r="DS9" s="76"/>
      <c r="DT9" s="76"/>
      <c r="DU9" s="76"/>
      <c r="DV9" s="76"/>
      <c r="DW9" s="76"/>
      <c r="DX9" s="76"/>
      <c r="DY9" s="76"/>
      <c r="DZ9" s="76"/>
      <c r="EA9" s="76"/>
      <c r="EB9" s="76"/>
      <c r="EC9" s="76"/>
      <c r="ED9" s="76"/>
      <c r="EE9" s="76"/>
      <c r="EF9" s="76"/>
      <c r="EG9" s="76"/>
      <c r="EH9" s="76"/>
      <c r="EI9" s="76"/>
      <c r="EJ9" s="76"/>
      <c r="EK9" s="76"/>
      <c r="EL9" s="76"/>
      <c r="EM9" s="76"/>
      <c r="EN9" s="76"/>
      <c r="EO9" s="76"/>
      <c r="EP9" s="76"/>
      <c r="EQ9" s="76"/>
      <c r="ER9" s="76"/>
      <c r="ES9" s="76"/>
      <c r="ET9" s="76"/>
      <c r="EU9" s="76"/>
      <c r="EV9" s="76"/>
      <c r="EW9" s="76"/>
      <c r="EX9" s="76"/>
      <c r="EY9" s="76"/>
      <c r="EZ9" s="76"/>
      <c r="FA9" s="76"/>
      <c r="FB9" s="76"/>
      <c r="FC9" s="76"/>
      <c r="FD9" s="76"/>
      <c r="FE9" s="76"/>
      <c r="FF9" s="76"/>
      <c r="FG9" s="76"/>
      <c r="FH9" s="76"/>
      <c r="FI9" s="76"/>
      <c r="FJ9" s="76"/>
      <c r="FK9" s="76"/>
      <c r="FL9" s="76"/>
      <c r="FM9" s="76"/>
      <c r="FN9" s="76"/>
      <c r="FO9" s="76"/>
      <c r="FP9" s="76"/>
      <c r="FQ9" s="76"/>
      <c r="FR9" s="76"/>
      <c r="FS9" s="76"/>
      <c r="FT9" s="76"/>
      <c r="FU9" s="76"/>
      <c r="FV9" s="76"/>
      <c r="FW9" s="76"/>
      <c r="FX9" s="76"/>
      <c r="FY9" s="76"/>
      <c r="FZ9" s="76"/>
      <c r="GA9" s="76"/>
      <c r="GB9" s="76"/>
      <c r="GC9" s="76"/>
      <c r="GD9" s="76"/>
      <c r="GE9" s="76"/>
      <c r="GF9" s="76"/>
      <c r="GG9" s="76"/>
      <c r="GH9" s="76"/>
      <c r="GI9" s="76"/>
      <c r="GJ9" s="76"/>
      <c r="GK9" s="76"/>
      <c r="GL9" s="76"/>
      <c r="GM9" s="76"/>
      <c r="GN9" s="76"/>
      <c r="GO9" s="76"/>
      <c r="GP9" s="76"/>
      <c r="GQ9" s="76"/>
      <c r="GR9" s="76"/>
      <c r="GS9" s="76"/>
      <c r="GT9" s="76"/>
      <c r="GU9" s="76"/>
      <c r="GV9" s="76"/>
      <c r="GW9" s="76"/>
      <c r="GX9" s="76"/>
      <c r="GY9" s="76"/>
      <c r="GZ9" s="76"/>
      <c r="HA9" s="76"/>
      <c r="HB9" s="76"/>
      <c r="HC9" s="76"/>
      <c r="HD9" s="76"/>
      <c r="HE9" s="76"/>
      <c r="HF9" s="76"/>
      <c r="HG9" s="76"/>
      <c r="HH9" s="76"/>
      <c r="HI9" s="76"/>
      <c r="HJ9" s="76"/>
      <c r="HK9" s="76"/>
      <c r="HL9" s="76"/>
      <c r="HM9" s="76"/>
      <c r="HN9" s="76"/>
      <c r="HO9" s="76"/>
      <c r="HP9" s="76"/>
      <c r="HQ9" s="76"/>
      <c r="HR9" s="76"/>
      <c r="HS9" s="76"/>
      <c r="HT9" s="76"/>
      <c r="HU9" s="76"/>
      <c r="HV9" s="76"/>
      <c r="HW9" s="76"/>
      <c r="HX9" s="76"/>
      <c r="HY9" s="76"/>
      <c r="HZ9" s="76"/>
      <c r="IA9" s="76"/>
      <c r="IB9" s="76"/>
      <c r="IC9" s="76"/>
      <c r="ID9" s="76"/>
      <c r="IE9" s="76"/>
      <c r="IF9" s="76"/>
      <c r="IG9" s="76"/>
      <c r="IH9" s="76"/>
      <c r="II9" s="76"/>
      <c r="IJ9" s="76"/>
      <c r="IK9" s="76"/>
      <c r="IL9" s="76"/>
      <c r="IM9" s="76"/>
      <c r="IN9" s="76"/>
      <c r="IO9" s="76"/>
      <c r="IP9" s="76"/>
      <c r="IQ9" s="76"/>
      <c r="IR9" s="76"/>
      <c r="IS9" s="76"/>
      <c r="IT9" s="76"/>
      <c r="IU9" s="76"/>
      <c r="IV9" s="76"/>
      <c r="IW9" s="76"/>
      <c r="IX9" s="76"/>
      <c r="IY9" s="76"/>
      <c r="IZ9" s="76"/>
      <c r="JA9" s="76"/>
      <c r="JB9" s="76"/>
      <c r="JC9" s="76"/>
      <c r="JD9" s="76"/>
      <c r="JE9" s="76"/>
      <c r="JF9" s="76"/>
      <c r="JG9" s="76"/>
      <c r="JH9" s="76"/>
      <c r="JI9" s="76"/>
      <c r="JJ9" s="76"/>
      <c r="JK9" s="76"/>
      <c r="JL9" s="76"/>
      <c r="JM9" s="76"/>
      <c r="JN9" s="76"/>
      <c r="JO9" s="76"/>
      <c r="JP9" s="76"/>
      <c r="JQ9" s="76"/>
      <c r="JR9" s="76"/>
      <c r="JS9" s="76"/>
      <c r="JT9" s="76"/>
      <c r="JU9" s="76"/>
      <c r="JV9" s="76"/>
      <c r="JW9" s="76"/>
      <c r="JX9" s="76"/>
      <c r="JY9" s="76"/>
      <c r="JZ9" s="76"/>
      <c r="KA9" s="76"/>
      <c r="KB9" s="76"/>
      <c r="KC9" s="76"/>
      <c r="KD9" s="76"/>
      <c r="KE9" s="76"/>
      <c r="KF9" s="76"/>
      <c r="KG9" s="76"/>
      <c r="KH9" s="76"/>
      <c r="KI9" s="76"/>
      <c r="KJ9" s="76"/>
      <c r="KK9" s="76"/>
      <c r="KL9" s="76"/>
      <c r="KM9" s="76"/>
      <c r="KN9" s="76"/>
      <c r="KO9" s="76"/>
      <c r="KP9" s="76"/>
      <c r="KQ9" s="76"/>
      <c r="KR9" s="76"/>
      <c r="KS9" s="76"/>
      <c r="KT9" s="76"/>
      <c r="KU9" s="76"/>
      <c r="KV9" s="76"/>
      <c r="KW9" s="76"/>
      <c r="KX9" s="76"/>
      <c r="KY9" s="76"/>
      <c r="KZ9" s="76"/>
      <c r="LA9" s="76"/>
      <c r="LB9" s="76"/>
      <c r="LC9" s="76"/>
      <c r="LD9" s="76"/>
      <c r="LE9" s="76"/>
      <c r="LF9" s="76"/>
      <c r="LG9" s="76"/>
      <c r="LH9" s="76"/>
      <c r="LI9" s="76"/>
      <c r="LJ9" s="76"/>
      <c r="LK9" s="76"/>
      <c r="LL9" s="76"/>
      <c r="LM9" s="76"/>
      <c r="LN9" s="76"/>
      <c r="LO9" s="76"/>
      <c r="LP9" s="76"/>
      <c r="LQ9" s="76"/>
      <c r="LR9" s="76"/>
      <c r="LS9" s="76"/>
      <c r="LT9" s="76"/>
      <c r="LU9" s="76"/>
      <c r="LV9" s="76"/>
      <c r="LW9" s="76"/>
      <c r="LX9" s="76"/>
      <c r="LY9" s="76"/>
      <c r="LZ9" s="76"/>
      <c r="MA9" s="76"/>
      <c r="MB9" s="76"/>
      <c r="MC9" s="76"/>
      <c r="MD9" s="76"/>
      <c r="ME9" s="76"/>
      <c r="MF9" s="76"/>
      <c r="MG9" s="76"/>
      <c r="MH9" s="76"/>
      <c r="MI9" s="76"/>
      <c r="MJ9" s="76"/>
      <c r="MK9" s="76"/>
      <c r="ML9" s="76"/>
      <c r="MM9" s="76"/>
      <c r="MN9" s="76"/>
      <c r="MO9" s="76"/>
      <c r="MP9" s="76"/>
      <c r="MQ9" s="76"/>
      <c r="MR9" s="76"/>
      <c r="MS9" s="76"/>
      <c r="MT9" s="76"/>
      <c r="MU9" s="76"/>
      <c r="MV9" s="76"/>
      <c r="MW9" s="76"/>
      <c r="MX9" s="76"/>
      <c r="MY9" s="76"/>
      <c r="MZ9" s="76"/>
      <c r="NA9" s="76"/>
      <c r="NB9" s="76"/>
      <c r="NC9" s="76"/>
      <c r="ND9" s="76"/>
      <c r="NE9" s="76"/>
      <c r="NF9" s="76"/>
      <c r="NG9" s="76"/>
      <c r="NH9" s="76"/>
      <c r="NI9" s="76"/>
      <c r="NJ9" s="76"/>
      <c r="NK9" s="76"/>
      <c r="NL9" s="76"/>
      <c r="NM9" s="76"/>
      <c r="NN9" s="76"/>
      <c r="NO9" s="76"/>
      <c r="NP9" s="76"/>
      <c r="NQ9" s="76"/>
      <c r="NR9" s="76"/>
      <c r="NS9" s="76"/>
      <c r="NT9" s="76"/>
      <c r="NU9" s="76"/>
      <c r="NV9" s="76"/>
      <c r="NW9" s="76"/>
      <c r="NX9" s="76"/>
      <c r="NY9" s="76"/>
      <c r="NZ9" s="76"/>
      <c r="OA9" s="76"/>
      <c r="OB9" s="76"/>
      <c r="OC9" s="76"/>
      <c r="OD9" s="76"/>
      <c r="OE9" s="76"/>
      <c r="OF9" s="76"/>
      <c r="OG9" s="76"/>
      <c r="OH9" s="76"/>
      <c r="OI9" s="76"/>
      <c r="OJ9" s="76"/>
      <c r="OK9" s="76"/>
      <c r="OL9" s="76"/>
      <c r="OM9" s="76"/>
      <c r="ON9" s="76"/>
      <c r="OO9" s="76"/>
      <c r="OP9" s="76"/>
      <c r="OQ9" s="76"/>
      <c r="OR9" s="76"/>
      <c r="OS9" s="76"/>
      <c r="OT9" s="76"/>
      <c r="OU9" s="76"/>
      <c r="OV9" s="76"/>
      <c r="OW9" s="76"/>
      <c r="OX9" s="76"/>
      <c r="OY9" s="76"/>
      <c r="OZ9" s="76"/>
      <c r="PA9" s="76"/>
      <c r="PB9" s="76"/>
      <c r="PC9" s="76"/>
      <c r="PD9" s="76"/>
      <c r="PE9" s="76"/>
      <c r="PF9" s="76"/>
      <c r="PG9" s="76"/>
      <c r="PH9" s="76"/>
      <c r="PI9" s="76"/>
      <c r="PJ9" s="76"/>
      <c r="PK9" s="76"/>
      <c r="PL9" s="76"/>
      <c r="PM9" s="76"/>
      <c r="PN9" s="76"/>
      <c r="PO9" s="76"/>
      <c r="PP9" s="76"/>
      <c r="PQ9" s="76"/>
      <c r="PR9" s="76"/>
      <c r="PS9" s="76"/>
      <c r="PT9" s="76"/>
      <c r="PU9" s="76"/>
      <c r="PV9" s="76"/>
      <c r="PW9" s="76"/>
      <c r="PX9" s="76"/>
      <c r="PY9" s="76"/>
      <c r="PZ9" s="76"/>
      <c r="QA9" s="76"/>
      <c r="QB9" s="76"/>
      <c r="QC9" s="76"/>
      <c r="QD9" s="76"/>
      <c r="QE9" s="76"/>
      <c r="QF9" s="76"/>
      <c r="QG9" s="76"/>
      <c r="QH9" s="76"/>
      <c r="QI9" s="76"/>
      <c r="QJ9" s="76"/>
      <c r="QK9" s="76"/>
      <c r="QL9" s="76"/>
      <c r="QM9" s="76"/>
      <c r="QN9" s="76"/>
      <c r="QO9" s="76"/>
      <c r="QP9" s="76"/>
      <c r="QQ9" s="76"/>
      <c r="QR9" s="76"/>
      <c r="QS9" s="76"/>
      <c r="QT9" s="76"/>
      <c r="QU9" s="76"/>
      <c r="QV9" s="76"/>
      <c r="QW9" s="76"/>
      <c r="QX9" s="76"/>
      <c r="QY9" s="76"/>
      <c r="QZ9" s="76"/>
      <c r="RA9" s="76"/>
      <c r="RB9" s="76"/>
      <c r="RC9" s="76"/>
      <c r="RD9" s="76"/>
      <c r="RE9" s="76"/>
      <c r="RF9" s="76"/>
      <c r="RG9" s="76"/>
      <c r="RH9" s="76"/>
      <c r="RI9" s="76"/>
      <c r="RJ9" s="76"/>
      <c r="RK9" s="76"/>
      <c r="RL9" s="76"/>
      <c r="RM9" s="76"/>
      <c r="RN9" s="76"/>
      <c r="RO9" s="76"/>
      <c r="RP9" s="76"/>
      <c r="RQ9" s="76"/>
      <c r="RR9" s="76"/>
      <c r="RS9" s="76"/>
      <c r="RT9" s="76"/>
      <c r="RU9" s="76"/>
      <c r="RV9" s="76"/>
      <c r="RW9" s="76"/>
      <c r="RX9" s="76"/>
      <c r="RY9" s="76"/>
      <c r="RZ9" s="76"/>
      <c r="SA9" s="76"/>
      <c r="SB9" s="76"/>
      <c r="SC9" s="76"/>
      <c r="SD9" s="76"/>
      <c r="SE9" s="76"/>
      <c r="SF9" s="76"/>
      <c r="SG9" s="76"/>
      <c r="SH9" s="76"/>
      <c r="SI9" s="76"/>
      <c r="SJ9" s="76"/>
      <c r="SK9" s="76"/>
      <c r="SL9" s="76"/>
      <c r="SM9" s="76"/>
      <c r="SN9" s="76"/>
      <c r="SO9" s="76"/>
      <c r="SP9" s="76"/>
      <c r="SQ9" s="76"/>
      <c r="SR9" s="76"/>
      <c r="SS9" s="76"/>
      <c r="ST9" s="76"/>
      <c r="SU9" s="76"/>
      <c r="SV9" s="76"/>
      <c r="SW9" s="76"/>
      <c r="SX9" s="76"/>
      <c r="SY9" s="76"/>
      <c r="SZ9" s="76"/>
      <c r="TA9" s="76"/>
      <c r="TB9" s="76"/>
      <c r="TC9" s="76"/>
      <c r="TD9" s="76"/>
      <c r="TE9" s="76"/>
      <c r="TF9" s="76"/>
      <c r="TG9" s="76"/>
      <c r="TH9" s="76"/>
      <c r="TI9" s="76"/>
      <c r="TJ9" s="76"/>
      <c r="TK9" s="76"/>
      <c r="TL9" s="76"/>
      <c r="TM9" s="76"/>
      <c r="TN9" s="76"/>
      <c r="TO9" s="76"/>
      <c r="TP9" s="76"/>
      <c r="TQ9" s="76"/>
      <c r="TR9" s="76"/>
      <c r="TS9" s="76"/>
      <c r="TT9" s="76"/>
      <c r="TU9" s="76"/>
      <c r="TV9" s="76"/>
      <c r="TW9" s="76"/>
      <c r="TX9" s="76"/>
      <c r="TY9" s="76"/>
      <c r="TZ9" s="76"/>
      <c r="UA9" s="76"/>
      <c r="UB9" s="76"/>
      <c r="UC9" s="76"/>
      <c r="UD9" s="76"/>
      <c r="UE9" s="76"/>
      <c r="UF9" s="76"/>
      <c r="UG9" s="76"/>
      <c r="UH9" s="76"/>
      <c r="UI9" s="76"/>
      <c r="UJ9" s="76"/>
      <c r="UK9" s="76"/>
      <c r="UL9" s="76"/>
      <c r="UM9" s="76"/>
      <c r="UN9" s="76"/>
      <c r="UO9" s="76"/>
      <c r="UP9" s="76"/>
      <c r="UQ9" s="76"/>
      <c r="UR9" s="76"/>
      <c r="US9" s="76"/>
      <c r="UT9" s="76"/>
      <c r="UU9" s="76"/>
      <c r="UV9" s="76"/>
      <c r="UW9" s="76"/>
      <c r="UX9" s="76"/>
      <c r="UY9" s="76"/>
      <c r="UZ9" s="76"/>
      <c r="VA9" s="76"/>
      <c r="VB9" s="76"/>
      <c r="VC9" s="76"/>
      <c r="VD9" s="76"/>
      <c r="VE9" s="76"/>
      <c r="VF9" s="76"/>
      <c r="VG9" s="76"/>
      <c r="VH9" s="76"/>
      <c r="VI9" s="76"/>
      <c r="VJ9" s="76"/>
      <c r="VK9" s="76"/>
      <c r="VL9" s="76"/>
      <c r="VM9" s="76"/>
      <c r="VN9" s="76"/>
      <c r="VO9" s="76"/>
      <c r="VP9" s="76"/>
      <c r="VQ9" s="76"/>
      <c r="VR9" s="76"/>
      <c r="VS9" s="76"/>
      <c r="VT9" s="76"/>
      <c r="VU9" s="76"/>
      <c r="VV9" s="76"/>
      <c r="VW9" s="76"/>
      <c r="VX9" s="76"/>
      <c r="VY9" s="76"/>
      <c r="VZ9" s="76"/>
      <c r="WA9" s="76"/>
      <c r="WB9" s="76"/>
      <c r="WC9" s="76"/>
      <c r="WD9" s="76"/>
      <c r="WE9" s="76"/>
      <c r="WF9" s="76"/>
      <c r="WG9" s="76"/>
      <c r="WH9" s="76"/>
      <c r="WI9" s="76"/>
      <c r="WJ9" s="76"/>
      <c r="WK9" s="76"/>
      <c r="WL9" s="76"/>
      <c r="WM9" s="76"/>
      <c r="WN9" s="76"/>
      <c r="WO9" s="76"/>
      <c r="WP9" s="76"/>
      <c r="WQ9" s="76"/>
      <c r="WR9" s="76"/>
      <c r="WS9" s="76"/>
      <c r="WT9" s="76"/>
      <c r="WU9" s="76"/>
      <c r="WV9" s="76"/>
      <c r="WW9" s="76"/>
      <c r="WX9" s="76"/>
      <c r="WY9" s="76"/>
      <c r="WZ9" s="76"/>
      <c r="XA9" s="76"/>
      <c r="XB9" s="76"/>
      <c r="XC9" s="76"/>
      <c r="XD9" s="76"/>
      <c r="XE9" s="76"/>
      <c r="XF9" s="76"/>
      <c r="XG9" s="76"/>
      <c r="XH9" s="76"/>
      <c r="XI9" s="76"/>
      <c r="XJ9" s="76"/>
      <c r="XK9" s="76"/>
      <c r="XL9" s="76"/>
      <c r="XM9" s="76"/>
      <c r="XN9" s="76"/>
      <c r="XO9" s="76"/>
      <c r="XP9" s="76"/>
      <c r="XQ9" s="76"/>
      <c r="XR9" s="76"/>
      <c r="XS9" s="76"/>
      <c r="XT9" s="76"/>
      <c r="XU9" s="76"/>
      <c r="XV9" s="76"/>
      <c r="XW9" s="76"/>
      <c r="XX9" s="76"/>
      <c r="XY9" s="76"/>
      <c r="XZ9" s="76"/>
      <c r="YA9" s="76"/>
      <c r="YB9" s="76"/>
      <c r="YC9" s="76"/>
      <c r="YD9" s="76"/>
      <c r="YE9" s="76"/>
      <c r="YF9" s="76"/>
      <c r="YG9" s="76"/>
      <c r="YH9" s="76"/>
      <c r="YI9" s="76"/>
      <c r="YJ9" s="76"/>
      <c r="YK9" s="76"/>
      <c r="YL9" s="76"/>
      <c r="YM9" s="76"/>
      <c r="YN9" s="76"/>
      <c r="YO9" s="76"/>
      <c r="YP9" s="76"/>
      <c r="YQ9" s="76"/>
      <c r="YR9" s="76"/>
      <c r="YS9" s="76"/>
      <c r="YT9" s="76"/>
      <c r="YU9" s="76"/>
      <c r="YV9" s="76"/>
      <c r="YW9" s="76"/>
      <c r="YX9" s="76"/>
      <c r="YY9" s="76"/>
      <c r="YZ9" s="76"/>
      <c r="ZA9" s="76"/>
      <c r="ZB9" s="76"/>
      <c r="ZC9" s="76"/>
      <c r="ZD9" s="76"/>
      <c r="ZE9" s="76"/>
      <c r="ZF9" s="76"/>
      <c r="ZG9" s="76"/>
      <c r="ZH9" s="76"/>
      <c r="ZI9" s="76"/>
      <c r="ZJ9" s="76"/>
      <c r="ZK9" s="76"/>
      <c r="ZL9" s="76"/>
      <c r="ZM9" s="76"/>
      <c r="ZN9" s="76"/>
      <c r="ZO9" s="76"/>
      <c r="ZP9" s="76"/>
      <c r="ZQ9" s="76"/>
      <c r="ZR9" s="76"/>
      <c r="ZS9" s="76"/>
      <c r="ZT9" s="76"/>
      <c r="ZU9" s="76"/>
      <c r="ZV9" s="76"/>
      <c r="ZW9" s="76"/>
      <c r="ZX9" s="76"/>
      <c r="ZY9" s="76"/>
      <c r="ZZ9" s="76"/>
      <c r="AAA9" s="76"/>
      <c r="AAB9" s="76"/>
      <c r="AAC9" s="76"/>
      <c r="AAD9" s="76"/>
      <c r="AAE9" s="76"/>
      <c r="AAF9" s="76"/>
      <c r="AAG9" s="76"/>
      <c r="AAH9" s="76"/>
      <c r="AAI9" s="76"/>
      <c r="AAJ9" s="76"/>
      <c r="AAK9" s="76"/>
      <c r="AAL9" s="76"/>
      <c r="AAM9" s="76"/>
      <c r="AAN9" s="76"/>
      <c r="AAO9" s="76"/>
      <c r="AAP9" s="76"/>
      <c r="AAQ9" s="76"/>
      <c r="AAR9" s="76"/>
      <c r="AAS9" s="76"/>
      <c r="AAT9" s="76"/>
      <c r="AAU9" s="76"/>
      <c r="AAV9" s="76"/>
      <c r="AAW9" s="76"/>
      <c r="AAX9" s="76"/>
      <c r="AAY9" s="76"/>
      <c r="AAZ9" s="76"/>
      <c r="ABA9" s="76"/>
      <c r="ABB9" s="76"/>
      <c r="ABC9" s="76"/>
      <c r="ABD9" s="76"/>
      <c r="ABE9" s="76"/>
      <c r="ABF9" s="76"/>
      <c r="ABG9" s="76"/>
      <c r="ABH9" s="76"/>
      <c r="ABI9" s="76"/>
      <c r="ABJ9" s="76"/>
      <c r="ABK9" s="76"/>
      <c r="ABL9" s="76"/>
      <c r="ABM9" s="76"/>
      <c r="ABN9" s="76"/>
      <c r="ABO9" s="76"/>
      <c r="ABP9" s="76"/>
      <c r="ABQ9" s="76"/>
      <c r="ABR9" s="76"/>
      <c r="ABS9" s="76"/>
      <c r="ABT9" s="76"/>
      <c r="ABU9" s="76"/>
      <c r="ABV9" s="76"/>
      <c r="ABW9" s="76"/>
      <c r="ABX9" s="76"/>
      <c r="ABY9" s="76"/>
      <c r="ABZ9" s="76"/>
      <c r="ACA9" s="76"/>
      <c r="ACB9" s="76"/>
      <c r="ACC9" s="76"/>
      <c r="ACD9" s="76"/>
      <c r="ACE9" s="76"/>
      <c r="ACF9" s="76"/>
      <c r="ACG9" s="76"/>
      <c r="ACH9" s="76"/>
      <c r="ACI9" s="76"/>
      <c r="ACJ9" s="76"/>
      <c r="ACK9" s="76"/>
      <c r="ACL9" s="76"/>
      <c r="ACM9" s="76"/>
      <c r="ACN9" s="76"/>
      <c r="ACO9" s="76"/>
      <c r="ACP9" s="76"/>
      <c r="ACQ9" s="76"/>
      <c r="ACR9" s="76"/>
      <c r="ACS9" s="76"/>
      <c r="ACT9" s="76"/>
      <c r="ACU9" s="76"/>
      <c r="ACV9" s="76"/>
      <c r="ACW9" s="76"/>
      <c r="ACX9" s="76"/>
      <c r="ACY9" s="76"/>
      <c r="ACZ9" s="76"/>
      <c r="ADA9" s="76"/>
      <c r="ADB9" s="76"/>
      <c r="ADC9" s="76"/>
      <c r="ADD9" s="76"/>
      <c r="ADE9" s="76"/>
      <c r="ADF9" s="76"/>
      <c r="ADG9" s="76"/>
      <c r="ADH9" s="76"/>
      <c r="ADI9" s="76"/>
      <c r="ADJ9" s="76"/>
      <c r="ADK9" s="76"/>
      <c r="ADL9" s="76"/>
      <c r="ADM9" s="76"/>
      <c r="ADN9" s="76"/>
      <c r="ADO9" s="76"/>
      <c r="ADP9" s="76"/>
      <c r="ADQ9" s="76"/>
      <c r="ADR9" s="76"/>
      <c r="ADS9" s="76"/>
      <c r="ADT9" s="76"/>
      <c r="ADU9" s="76"/>
      <c r="ADV9" s="76"/>
      <c r="ADW9" s="76"/>
      <c r="ADX9" s="76"/>
      <c r="ADY9" s="76"/>
      <c r="ADZ9" s="76"/>
      <c r="AEA9" s="76"/>
      <c r="AEB9" s="76"/>
      <c r="AEC9" s="76"/>
      <c r="AED9" s="76"/>
      <c r="AEE9" s="76"/>
      <c r="AEF9" s="76"/>
      <c r="AEG9" s="76"/>
      <c r="AEH9" s="76"/>
      <c r="AEI9" s="76"/>
      <c r="AEJ9" s="76"/>
      <c r="AEK9" s="76"/>
      <c r="AEL9" s="76"/>
      <c r="AEM9" s="76"/>
      <c r="AEN9" s="76"/>
      <c r="AEO9" s="76"/>
      <c r="AEP9" s="76"/>
      <c r="AEQ9" s="76"/>
      <c r="AER9" s="76"/>
      <c r="AES9" s="76"/>
      <c r="AET9" s="76"/>
      <c r="AEU9" s="76"/>
      <c r="AEV9" s="76"/>
      <c r="AEW9" s="76"/>
      <c r="AEX9" s="76"/>
      <c r="AEY9" s="76"/>
      <c r="AEZ9" s="76"/>
      <c r="AFA9" s="76"/>
      <c r="AFB9" s="76"/>
      <c r="AFC9" s="76"/>
      <c r="AFD9" s="76"/>
      <c r="AFE9" s="76"/>
      <c r="AFF9" s="76"/>
      <c r="AFG9" s="76"/>
      <c r="AFH9" s="76"/>
      <c r="AFI9" s="76"/>
      <c r="AFJ9" s="76"/>
      <c r="AFK9" s="76"/>
      <c r="AFL9" s="76"/>
      <c r="AFM9" s="76"/>
      <c r="AFN9" s="76"/>
      <c r="AFO9" s="76"/>
      <c r="AFP9" s="76"/>
      <c r="AFQ9" s="76"/>
      <c r="AFR9" s="76"/>
      <c r="AFS9" s="76"/>
      <c r="AFT9" s="76"/>
      <c r="AFU9" s="76"/>
      <c r="AFV9" s="76"/>
      <c r="AFW9" s="76"/>
      <c r="AFX9" s="76"/>
      <c r="AFY9" s="76"/>
      <c r="AFZ9" s="76"/>
      <c r="AGA9" s="76"/>
      <c r="AGB9" s="76"/>
      <c r="AGC9" s="76"/>
      <c r="AGD9" s="76"/>
      <c r="AGE9" s="76"/>
      <c r="AGF9" s="76"/>
      <c r="AGG9" s="76"/>
      <c r="AGH9" s="76"/>
      <c r="AGI9" s="76"/>
      <c r="AGJ9" s="76"/>
      <c r="AGK9" s="76"/>
      <c r="AGL9" s="76"/>
      <c r="AGM9" s="76"/>
      <c r="AGN9" s="76"/>
      <c r="AGO9" s="76"/>
      <c r="AGP9" s="76"/>
      <c r="AGQ9" s="76"/>
      <c r="AGR9" s="76"/>
      <c r="AGS9" s="76"/>
      <c r="AGT9" s="76"/>
      <c r="AGU9" s="76"/>
      <c r="AGV9" s="76"/>
      <c r="AGW9" s="76"/>
      <c r="AGX9" s="76"/>
      <c r="AGY9" s="76"/>
      <c r="AGZ9" s="76"/>
      <c r="AHA9" s="76"/>
      <c r="AHB9" s="76"/>
      <c r="AHC9" s="76"/>
      <c r="AHD9" s="76"/>
      <c r="AHE9" s="76"/>
      <c r="AHF9" s="76"/>
      <c r="AHG9" s="76"/>
      <c r="AHH9" s="76"/>
      <c r="AHI9" s="76"/>
      <c r="AHJ9" s="76"/>
      <c r="AHK9" s="76"/>
      <c r="AHL9" s="76"/>
      <c r="AHM9" s="76"/>
      <c r="AHN9" s="76"/>
      <c r="AHO9" s="76"/>
      <c r="AHP9" s="76"/>
      <c r="AHQ9" s="76"/>
      <c r="AHR9" s="76"/>
      <c r="AHS9" s="76"/>
      <c r="AHT9" s="76"/>
      <c r="AHU9" s="76"/>
      <c r="AHV9" s="76"/>
      <c r="AHW9" s="76"/>
      <c r="AHX9" s="76"/>
      <c r="AHY9" s="76"/>
      <c r="AHZ9" s="76"/>
      <c r="AIA9" s="76"/>
      <c r="AIB9" s="76"/>
      <c r="AIC9" s="76"/>
      <c r="AID9" s="76"/>
      <c r="AIE9" s="76"/>
      <c r="AIF9" s="76"/>
      <c r="AIG9" s="76"/>
      <c r="AIH9" s="76"/>
      <c r="AII9" s="76"/>
      <c r="AIJ9" s="76"/>
      <c r="AIK9" s="76"/>
      <c r="AIL9" s="76"/>
      <c r="AIM9" s="76"/>
      <c r="AIN9" s="76"/>
      <c r="AIO9" s="76"/>
      <c r="AIP9" s="76"/>
      <c r="AIQ9" s="76"/>
      <c r="AIR9" s="76"/>
      <c r="AIS9" s="76"/>
      <c r="AIT9" s="76"/>
      <c r="AIU9" s="76"/>
      <c r="AIV9" s="76"/>
      <c r="AIW9" s="76"/>
      <c r="AIX9" s="76"/>
      <c r="AIY9" s="76"/>
      <c r="AIZ9" s="76"/>
      <c r="AJA9" s="76"/>
      <c r="AJB9" s="76"/>
      <c r="AJC9" s="76"/>
      <c r="AJD9" s="76"/>
      <c r="AJE9" s="76"/>
      <c r="AJF9" s="76"/>
      <c r="AJG9" s="76"/>
      <c r="AJH9" s="76"/>
      <c r="AJI9" s="76"/>
      <c r="AJJ9" s="76"/>
      <c r="AJK9" s="76"/>
      <c r="AJL9" s="76"/>
      <c r="AJM9" s="76"/>
      <c r="AJN9" s="76"/>
      <c r="AJO9" s="76"/>
      <c r="AJP9" s="76"/>
      <c r="AJQ9" s="76"/>
      <c r="AJR9" s="76"/>
      <c r="AJS9" s="76"/>
      <c r="AJT9" s="76"/>
      <c r="AJU9" s="76"/>
      <c r="AJV9" s="76"/>
      <c r="AJW9" s="76"/>
      <c r="AJX9" s="76"/>
      <c r="AJY9" s="76"/>
      <c r="AJZ9" s="76"/>
      <c r="AKA9" s="76"/>
      <c r="AKB9" s="76"/>
      <c r="AKC9" s="76"/>
      <c r="AKD9" s="76"/>
      <c r="AKE9" s="76"/>
      <c r="AKF9" s="76"/>
      <c r="AKG9" s="76"/>
      <c r="AKH9" s="76"/>
      <c r="AKI9" s="76"/>
      <c r="AKJ9" s="76"/>
      <c r="AKK9" s="76"/>
      <c r="AKL9" s="76"/>
      <c r="AKM9" s="76"/>
      <c r="AKN9" s="76"/>
      <c r="AKO9" s="76"/>
      <c r="AKP9" s="76"/>
      <c r="AKQ9" s="76"/>
      <c r="AKR9" s="76"/>
      <c r="AKS9" s="76"/>
      <c r="AKT9" s="76"/>
      <c r="AKU9" s="76"/>
      <c r="AKV9" s="76"/>
      <c r="AKW9" s="76"/>
      <c r="AKX9" s="76"/>
      <c r="AKY9" s="76"/>
      <c r="AKZ9" s="76"/>
      <c r="ALA9" s="76"/>
      <c r="ALB9" s="76"/>
      <c r="ALC9" s="76"/>
      <c r="ALD9" s="76"/>
      <c r="ALE9" s="76"/>
      <c r="ALF9" s="76"/>
      <c r="ALG9" s="76"/>
      <c r="ALH9" s="76"/>
      <c r="ALI9" s="76"/>
      <c r="ALJ9" s="76"/>
      <c r="ALK9" s="76"/>
      <c r="ALL9" s="76"/>
      <c r="ALM9" s="76"/>
      <c r="ALN9" s="76"/>
      <c r="ALO9" s="76"/>
      <c r="ALP9" s="76"/>
      <c r="ALQ9" s="76"/>
      <c r="ALR9" s="76"/>
      <c r="ALS9" s="76"/>
      <c r="ALT9" s="76"/>
      <c r="ALU9" s="76"/>
      <c r="ALV9" s="76"/>
      <c r="ALW9" s="76"/>
      <c r="ALX9" s="76"/>
      <c r="ALY9" s="76"/>
      <c r="ALZ9" s="76"/>
      <c r="AMA9" s="76"/>
      <c r="AMB9" s="76"/>
      <c r="AMC9" s="76"/>
      <c r="AMD9" s="76"/>
      <c r="AME9" s="76"/>
      <c r="AMF9" s="76"/>
      <c r="AMG9" s="76"/>
      <c r="AMH9" s="76"/>
      <c r="AMI9" s="76"/>
      <c r="AMJ9" s="76"/>
    </row>
    <row r="10" spans="1:1025" x14ac:dyDescent="0.25">
      <c r="A10" s="76"/>
      <c r="B10" s="174" t="s">
        <v>264</v>
      </c>
      <c r="C10" s="89" t="s">
        <v>265</v>
      </c>
      <c r="D10" s="226">
        <f>D73</f>
        <v>5864.0999999999985</v>
      </c>
      <c r="E10" s="25">
        <f>F73</f>
        <v>5906.2849999999999</v>
      </c>
      <c r="F10" s="1">
        <v>0.9</v>
      </c>
      <c r="G10" s="274">
        <f t="shared" si="0"/>
        <v>5315.6565000000001</v>
      </c>
      <c r="H10" s="537">
        <f t="shared" si="1"/>
        <v>54983330.440136239</v>
      </c>
      <c r="I10" s="76"/>
      <c r="J10" s="102"/>
      <c r="K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CZ10" s="76"/>
      <c r="DA10" s="76"/>
      <c r="DB10" s="76"/>
      <c r="DC10" s="76"/>
      <c r="DD10" s="76"/>
      <c r="DE10" s="76"/>
      <c r="DF10" s="76"/>
      <c r="DG10" s="76"/>
      <c r="DH10" s="76"/>
      <c r="DI10" s="76"/>
      <c r="DJ10" s="76"/>
      <c r="DK10" s="76"/>
      <c r="DL10" s="76"/>
      <c r="DM10" s="76"/>
      <c r="DN10" s="76"/>
      <c r="DO10" s="76"/>
      <c r="DP10" s="76"/>
      <c r="DQ10" s="76"/>
      <c r="DR10" s="76"/>
      <c r="DS10" s="76"/>
      <c r="DT10" s="76"/>
      <c r="DU10" s="76"/>
      <c r="DV10" s="76"/>
      <c r="DW10" s="76"/>
      <c r="DX10" s="76"/>
      <c r="DY10" s="76"/>
      <c r="DZ10" s="76"/>
      <c r="EA10" s="76"/>
      <c r="EB10" s="76"/>
      <c r="EC10" s="76"/>
      <c r="ED10" s="76"/>
      <c r="EE10" s="76"/>
      <c r="EF10" s="76"/>
      <c r="EG10" s="76"/>
      <c r="EH10" s="76"/>
      <c r="EI10" s="76"/>
      <c r="EJ10" s="76"/>
      <c r="EK10" s="76"/>
      <c r="EL10" s="76"/>
      <c r="EM10" s="76"/>
      <c r="EN10" s="76"/>
      <c r="EO10" s="76"/>
      <c r="EP10" s="76"/>
      <c r="EQ10" s="76"/>
      <c r="ER10" s="76"/>
      <c r="ES10" s="76"/>
      <c r="ET10" s="76"/>
      <c r="EU10" s="76"/>
      <c r="EV10" s="76"/>
      <c r="EW10" s="76"/>
      <c r="EX10" s="76"/>
      <c r="EY10" s="76"/>
      <c r="EZ10" s="76"/>
      <c r="FA10" s="76"/>
      <c r="FB10" s="76"/>
      <c r="FC10" s="76"/>
      <c r="FD10" s="76"/>
      <c r="FE10" s="76"/>
      <c r="FF10" s="76"/>
      <c r="FG10" s="76"/>
      <c r="FH10" s="76"/>
      <c r="FI10" s="76"/>
      <c r="FJ10" s="76"/>
      <c r="FK10" s="76"/>
      <c r="FL10" s="76"/>
      <c r="FM10" s="76"/>
      <c r="FN10" s="76"/>
      <c r="FO10" s="76"/>
      <c r="FP10" s="76"/>
      <c r="FQ10" s="76"/>
      <c r="FR10" s="76"/>
      <c r="FS10" s="76"/>
      <c r="FT10" s="76"/>
      <c r="FU10" s="76"/>
      <c r="FV10" s="76"/>
      <c r="FW10" s="76"/>
      <c r="FX10" s="76"/>
      <c r="FY10" s="76"/>
      <c r="FZ10" s="76"/>
      <c r="GA10" s="76"/>
      <c r="GB10" s="76"/>
      <c r="GC10" s="76"/>
      <c r="GD10" s="76"/>
      <c r="GE10" s="76"/>
      <c r="GF10" s="76"/>
      <c r="GG10" s="76"/>
      <c r="GH10" s="76"/>
      <c r="GI10" s="76"/>
      <c r="GJ10" s="76"/>
      <c r="GK10" s="76"/>
      <c r="GL10" s="76"/>
      <c r="GM10" s="76"/>
      <c r="GN10" s="76"/>
      <c r="GO10" s="76"/>
      <c r="GP10" s="76"/>
      <c r="GQ10" s="76"/>
      <c r="GR10" s="76"/>
      <c r="GS10" s="76"/>
      <c r="GT10" s="76"/>
      <c r="GU10" s="76"/>
      <c r="GV10" s="76"/>
      <c r="GW10" s="76"/>
      <c r="GX10" s="76"/>
      <c r="GY10" s="76"/>
      <c r="GZ10" s="76"/>
      <c r="HA10" s="76"/>
      <c r="HB10" s="76"/>
      <c r="HC10" s="76"/>
      <c r="HD10" s="76"/>
      <c r="HE10" s="76"/>
      <c r="HF10" s="76"/>
      <c r="HG10" s="76"/>
      <c r="HH10" s="76"/>
      <c r="HI10" s="76"/>
      <c r="HJ10" s="76"/>
      <c r="HK10" s="76"/>
      <c r="HL10" s="76"/>
      <c r="HM10" s="76"/>
      <c r="HN10" s="76"/>
      <c r="HO10" s="76"/>
      <c r="HP10" s="76"/>
      <c r="HQ10" s="76"/>
      <c r="HR10" s="76"/>
      <c r="HS10" s="76"/>
      <c r="HT10" s="76"/>
      <c r="HU10" s="76"/>
      <c r="HV10" s="76"/>
      <c r="HW10" s="76"/>
      <c r="HX10" s="76"/>
      <c r="HY10" s="76"/>
      <c r="HZ10" s="76"/>
      <c r="IA10" s="76"/>
      <c r="IB10" s="76"/>
      <c r="IC10" s="76"/>
      <c r="ID10" s="76"/>
      <c r="IE10" s="76"/>
      <c r="IF10" s="76"/>
      <c r="IG10" s="76"/>
      <c r="IH10" s="76"/>
      <c r="II10" s="76"/>
      <c r="IJ10" s="76"/>
      <c r="IK10" s="76"/>
      <c r="IL10" s="76"/>
      <c r="IM10" s="76"/>
      <c r="IN10" s="76"/>
      <c r="IO10" s="76"/>
      <c r="IP10" s="76"/>
      <c r="IQ10" s="76"/>
      <c r="IR10" s="76"/>
      <c r="IS10" s="76"/>
      <c r="IT10" s="76"/>
      <c r="IU10" s="76"/>
      <c r="IV10" s="76"/>
      <c r="IW10" s="76"/>
      <c r="IX10" s="76"/>
      <c r="IY10" s="76"/>
      <c r="IZ10" s="76"/>
      <c r="JA10" s="76"/>
      <c r="JB10" s="76"/>
      <c r="JC10" s="76"/>
      <c r="JD10" s="76"/>
      <c r="JE10" s="76"/>
      <c r="JF10" s="76"/>
      <c r="JG10" s="76"/>
      <c r="JH10" s="76"/>
      <c r="JI10" s="76"/>
      <c r="JJ10" s="76"/>
      <c r="JK10" s="76"/>
      <c r="JL10" s="76"/>
      <c r="JM10" s="76"/>
      <c r="JN10" s="76"/>
      <c r="JO10" s="76"/>
      <c r="JP10" s="76"/>
      <c r="JQ10" s="76"/>
      <c r="JR10" s="76"/>
      <c r="JS10" s="76"/>
      <c r="JT10" s="76"/>
      <c r="JU10" s="76"/>
      <c r="JV10" s="76"/>
      <c r="JW10" s="76"/>
      <c r="JX10" s="76"/>
      <c r="JY10" s="76"/>
      <c r="JZ10" s="76"/>
      <c r="KA10" s="76"/>
      <c r="KB10" s="76"/>
      <c r="KC10" s="76"/>
      <c r="KD10" s="76"/>
      <c r="KE10" s="76"/>
      <c r="KF10" s="76"/>
      <c r="KG10" s="76"/>
      <c r="KH10" s="76"/>
      <c r="KI10" s="76"/>
      <c r="KJ10" s="76"/>
      <c r="KK10" s="76"/>
      <c r="KL10" s="76"/>
      <c r="KM10" s="76"/>
      <c r="KN10" s="76"/>
      <c r="KO10" s="76"/>
      <c r="KP10" s="76"/>
      <c r="KQ10" s="76"/>
      <c r="KR10" s="76"/>
      <c r="KS10" s="76"/>
      <c r="KT10" s="76"/>
      <c r="KU10" s="76"/>
      <c r="KV10" s="76"/>
      <c r="KW10" s="76"/>
      <c r="KX10" s="76"/>
      <c r="KY10" s="76"/>
      <c r="KZ10" s="76"/>
      <c r="LA10" s="76"/>
      <c r="LB10" s="76"/>
      <c r="LC10" s="76"/>
      <c r="LD10" s="76"/>
      <c r="LE10" s="76"/>
      <c r="LF10" s="76"/>
      <c r="LG10" s="76"/>
      <c r="LH10" s="76"/>
      <c r="LI10" s="76"/>
      <c r="LJ10" s="76"/>
      <c r="LK10" s="76"/>
      <c r="LL10" s="76"/>
      <c r="LM10" s="76"/>
      <c r="LN10" s="76"/>
      <c r="LO10" s="76"/>
      <c r="LP10" s="76"/>
      <c r="LQ10" s="76"/>
      <c r="LR10" s="76"/>
      <c r="LS10" s="76"/>
      <c r="LT10" s="76"/>
      <c r="LU10" s="76"/>
      <c r="LV10" s="76"/>
      <c r="LW10" s="76"/>
      <c r="LX10" s="76"/>
      <c r="LY10" s="76"/>
      <c r="LZ10" s="76"/>
      <c r="MA10" s="76"/>
      <c r="MB10" s="76"/>
      <c r="MC10" s="76"/>
      <c r="MD10" s="76"/>
      <c r="ME10" s="76"/>
      <c r="MF10" s="76"/>
      <c r="MG10" s="76"/>
      <c r="MH10" s="76"/>
      <c r="MI10" s="76"/>
      <c r="MJ10" s="76"/>
      <c r="MK10" s="76"/>
      <c r="ML10" s="76"/>
      <c r="MM10" s="76"/>
      <c r="MN10" s="76"/>
      <c r="MO10" s="76"/>
      <c r="MP10" s="76"/>
      <c r="MQ10" s="76"/>
      <c r="MR10" s="76"/>
      <c r="MS10" s="76"/>
      <c r="MT10" s="76"/>
      <c r="MU10" s="76"/>
      <c r="MV10" s="76"/>
      <c r="MW10" s="76"/>
      <c r="MX10" s="76"/>
      <c r="MY10" s="76"/>
      <c r="MZ10" s="76"/>
      <c r="NA10" s="76"/>
      <c r="NB10" s="76"/>
      <c r="NC10" s="76"/>
      <c r="ND10" s="76"/>
      <c r="NE10" s="76"/>
      <c r="NF10" s="76"/>
      <c r="NG10" s="76"/>
      <c r="NH10" s="76"/>
      <c r="NI10" s="76"/>
      <c r="NJ10" s="76"/>
      <c r="NK10" s="76"/>
      <c r="NL10" s="76"/>
      <c r="NM10" s="76"/>
      <c r="NN10" s="76"/>
      <c r="NO10" s="76"/>
      <c r="NP10" s="76"/>
      <c r="NQ10" s="76"/>
      <c r="NR10" s="76"/>
      <c r="NS10" s="76"/>
      <c r="NT10" s="76"/>
      <c r="NU10" s="76"/>
      <c r="NV10" s="76"/>
      <c r="NW10" s="76"/>
      <c r="NX10" s="76"/>
      <c r="NY10" s="76"/>
      <c r="NZ10" s="76"/>
      <c r="OA10" s="76"/>
      <c r="OB10" s="76"/>
      <c r="OC10" s="76"/>
      <c r="OD10" s="76"/>
      <c r="OE10" s="76"/>
      <c r="OF10" s="76"/>
      <c r="OG10" s="76"/>
      <c r="OH10" s="76"/>
      <c r="OI10" s="76"/>
      <c r="OJ10" s="76"/>
      <c r="OK10" s="76"/>
      <c r="OL10" s="76"/>
      <c r="OM10" s="76"/>
      <c r="ON10" s="76"/>
      <c r="OO10" s="76"/>
      <c r="OP10" s="76"/>
      <c r="OQ10" s="76"/>
      <c r="OR10" s="76"/>
      <c r="OS10" s="76"/>
      <c r="OT10" s="76"/>
      <c r="OU10" s="76"/>
      <c r="OV10" s="76"/>
      <c r="OW10" s="76"/>
      <c r="OX10" s="76"/>
      <c r="OY10" s="76"/>
      <c r="OZ10" s="76"/>
      <c r="PA10" s="76"/>
      <c r="PB10" s="76"/>
      <c r="PC10" s="76"/>
      <c r="PD10" s="76"/>
      <c r="PE10" s="76"/>
      <c r="PF10" s="76"/>
      <c r="PG10" s="76"/>
      <c r="PH10" s="76"/>
      <c r="PI10" s="76"/>
      <c r="PJ10" s="76"/>
      <c r="PK10" s="76"/>
      <c r="PL10" s="76"/>
      <c r="PM10" s="76"/>
      <c r="PN10" s="76"/>
      <c r="PO10" s="76"/>
      <c r="PP10" s="76"/>
      <c r="PQ10" s="76"/>
      <c r="PR10" s="76"/>
      <c r="PS10" s="76"/>
      <c r="PT10" s="76"/>
      <c r="PU10" s="76"/>
      <c r="PV10" s="76"/>
      <c r="PW10" s="76"/>
      <c r="PX10" s="76"/>
      <c r="PY10" s="76"/>
      <c r="PZ10" s="76"/>
      <c r="QA10" s="76"/>
      <c r="QB10" s="76"/>
      <c r="QC10" s="76"/>
      <c r="QD10" s="76"/>
      <c r="QE10" s="76"/>
      <c r="QF10" s="76"/>
      <c r="QG10" s="76"/>
      <c r="QH10" s="76"/>
      <c r="QI10" s="76"/>
      <c r="QJ10" s="76"/>
      <c r="QK10" s="76"/>
      <c r="QL10" s="76"/>
      <c r="QM10" s="76"/>
      <c r="QN10" s="76"/>
      <c r="QO10" s="76"/>
      <c r="QP10" s="76"/>
      <c r="QQ10" s="76"/>
      <c r="QR10" s="76"/>
      <c r="QS10" s="76"/>
      <c r="QT10" s="76"/>
      <c r="QU10" s="76"/>
      <c r="QV10" s="76"/>
      <c r="QW10" s="76"/>
      <c r="QX10" s="76"/>
      <c r="QY10" s="76"/>
      <c r="QZ10" s="76"/>
      <c r="RA10" s="76"/>
      <c r="RB10" s="76"/>
      <c r="RC10" s="76"/>
      <c r="RD10" s="76"/>
      <c r="RE10" s="76"/>
      <c r="RF10" s="76"/>
      <c r="RG10" s="76"/>
      <c r="RH10" s="76"/>
      <c r="RI10" s="76"/>
      <c r="RJ10" s="76"/>
      <c r="RK10" s="76"/>
      <c r="RL10" s="76"/>
      <c r="RM10" s="76"/>
      <c r="RN10" s="76"/>
      <c r="RO10" s="76"/>
      <c r="RP10" s="76"/>
      <c r="RQ10" s="76"/>
      <c r="RR10" s="76"/>
      <c r="RS10" s="76"/>
      <c r="RT10" s="76"/>
      <c r="RU10" s="76"/>
      <c r="RV10" s="76"/>
      <c r="RW10" s="76"/>
      <c r="RX10" s="76"/>
      <c r="RY10" s="76"/>
      <c r="RZ10" s="76"/>
      <c r="SA10" s="76"/>
      <c r="SB10" s="76"/>
      <c r="SC10" s="76"/>
      <c r="SD10" s="76"/>
      <c r="SE10" s="76"/>
      <c r="SF10" s="76"/>
      <c r="SG10" s="76"/>
      <c r="SH10" s="76"/>
      <c r="SI10" s="76"/>
      <c r="SJ10" s="76"/>
      <c r="SK10" s="76"/>
      <c r="SL10" s="76"/>
      <c r="SM10" s="76"/>
      <c r="SN10" s="76"/>
      <c r="SO10" s="76"/>
      <c r="SP10" s="76"/>
      <c r="SQ10" s="76"/>
      <c r="SR10" s="76"/>
      <c r="SS10" s="76"/>
      <c r="ST10" s="76"/>
      <c r="SU10" s="76"/>
      <c r="SV10" s="76"/>
      <c r="SW10" s="76"/>
      <c r="SX10" s="76"/>
      <c r="SY10" s="76"/>
      <c r="SZ10" s="76"/>
      <c r="TA10" s="76"/>
      <c r="TB10" s="76"/>
      <c r="TC10" s="76"/>
      <c r="TD10" s="76"/>
      <c r="TE10" s="76"/>
      <c r="TF10" s="76"/>
      <c r="TG10" s="76"/>
      <c r="TH10" s="76"/>
      <c r="TI10" s="76"/>
      <c r="TJ10" s="76"/>
      <c r="TK10" s="76"/>
      <c r="TL10" s="76"/>
      <c r="TM10" s="76"/>
      <c r="TN10" s="76"/>
      <c r="TO10" s="76"/>
      <c r="TP10" s="76"/>
      <c r="TQ10" s="76"/>
      <c r="TR10" s="76"/>
      <c r="TS10" s="76"/>
      <c r="TT10" s="76"/>
      <c r="TU10" s="76"/>
      <c r="TV10" s="76"/>
      <c r="TW10" s="76"/>
      <c r="TX10" s="76"/>
      <c r="TY10" s="76"/>
      <c r="TZ10" s="76"/>
      <c r="UA10" s="76"/>
      <c r="UB10" s="76"/>
      <c r="UC10" s="76"/>
      <c r="UD10" s="76"/>
      <c r="UE10" s="76"/>
      <c r="UF10" s="76"/>
      <c r="UG10" s="76"/>
      <c r="UH10" s="76"/>
      <c r="UI10" s="76"/>
      <c r="UJ10" s="76"/>
      <c r="UK10" s="76"/>
      <c r="UL10" s="76"/>
      <c r="UM10" s="76"/>
      <c r="UN10" s="76"/>
      <c r="UO10" s="76"/>
      <c r="UP10" s="76"/>
      <c r="UQ10" s="76"/>
      <c r="UR10" s="76"/>
      <c r="US10" s="76"/>
      <c r="UT10" s="76"/>
      <c r="UU10" s="76"/>
      <c r="UV10" s="76"/>
      <c r="UW10" s="76"/>
      <c r="UX10" s="76"/>
      <c r="UY10" s="76"/>
      <c r="UZ10" s="76"/>
      <c r="VA10" s="76"/>
      <c r="VB10" s="76"/>
      <c r="VC10" s="76"/>
      <c r="VD10" s="76"/>
      <c r="VE10" s="76"/>
      <c r="VF10" s="76"/>
      <c r="VG10" s="76"/>
      <c r="VH10" s="76"/>
      <c r="VI10" s="76"/>
      <c r="VJ10" s="76"/>
      <c r="VK10" s="76"/>
      <c r="VL10" s="76"/>
      <c r="VM10" s="76"/>
      <c r="VN10" s="76"/>
      <c r="VO10" s="76"/>
      <c r="VP10" s="76"/>
      <c r="VQ10" s="76"/>
      <c r="VR10" s="76"/>
      <c r="VS10" s="76"/>
      <c r="VT10" s="76"/>
      <c r="VU10" s="76"/>
      <c r="VV10" s="76"/>
      <c r="VW10" s="76"/>
      <c r="VX10" s="76"/>
      <c r="VY10" s="76"/>
      <c r="VZ10" s="76"/>
      <c r="WA10" s="76"/>
      <c r="WB10" s="76"/>
      <c r="WC10" s="76"/>
      <c r="WD10" s="76"/>
      <c r="WE10" s="76"/>
      <c r="WF10" s="76"/>
      <c r="WG10" s="76"/>
      <c r="WH10" s="76"/>
      <c r="WI10" s="76"/>
      <c r="WJ10" s="76"/>
      <c r="WK10" s="76"/>
      <c r="WL10" s="76"/>
      <c r="WM10" s="76"/>
      <c r="WN10" s="76"/>
      <c r="WO10" s="76"/>
      <c r="WP10" s="76"/>
      <c r="WQ10" s="76"/>
      <c r="WR10" s="76"/>
      <c r="WS10" s="76"/>
      <c r="WT10" s="76"/>
      <c r="WU10" s="76"/>
      <c r="WV10" s="76"/>
      <c r="WW10" s="76"/>
      <c r="WX10" s="76"/>
      <c r="WY10" s="76"/>
      <c r="WZ10" s="76"/>
      <c r="XA10" s="76"/>
      <c r="XB10" s="76"/>
      <c r="XC10" s="76"/>
      <c r="XD10" s="76"/>
      <c r="XE10" s="76"/>
      <c r="XF10" s="76"/>
      <c r="XG10" s="76"/>
      <c r="XH10" s="76"/>
      <c r="XI10" s="76"/>
      <c r="XJ10" s="76"/>
      <c r="XK10" s="76"/>
      <c r="XL10" s="76"/>
      <c r="XM10" s="76"/>
      <c r="XN10" s="76"/>
      <c r="XO10" s="76"/>
      <c r="XP10" s="76"/>
      <c r="XQ10" s="76"/>
      <c r="XR10" s="76"/>
      <c r="XS10" s="76"/>
      <c r="XT10" s="76"/>
      <c r="XU10" s="76"/>
      <c r="XV10" s="76"/>
      <c r="XW10" s="76"/>
      <c r="XX10" s="76"/>
      <c r="XY10" s="76"/>
      <c r="XZ10" s="76"/>
      <c r="YA10" s="76"/>
      <c r="YB10" s="76"/>
      <c r="YC10" s="76"/>
      <c r="YD10" s="76"/>
      <c r="YE10" s="76"/>
      <c r="YF10" s="76"/>
      <c r="YG10" s="76"/>
      <c r="YH10" s="76"/>
      <c r="YI10" s="76"/>
      <c r="YJ10" s="76"/>
      <c r="YK10" s="76"/>
      <c r="YL10" s="76"/>
      <c r="YM10" s="76"/>
      <c r="YN10" s="76"/>
      <c r="YO10" s="76"/>
      <c r="YP10" s="76"/>
      <c r="YQ10" s="76"/>
      <c r="YR10" s="76"/>
      <c r="YS10" s="76"/>
      <c r="YT10" s="76"/>
      <c r="YU10" s="76"/>
      <c r="YV10" s="76"/>
      <c r="YW10" s="76"/>
      <c r="YX10" s="76"/>
      <c r="YY10" s="76"/>
      <c r="YZ10" s="76"/>
      <c r="ZA10" s="76"/>
      <c r="ZB10" s="76"/>
      <c r="ZC10" s="76"/>
      <c r="ZD10" s="76"/>
      <c r="ZE10" s="76"/>
      <c r="ZF10" s="76"/>
      <c r="ZG10" s="76"/>
      <c r="ZH10" s="76"/>
      <c r="ZI10" s="76"/>
      <c r="ZJ10" s="76"/>
      <c r="ZK10" s="76"/>
      <c r="ZL10" s="76"/>
      <c r="ZM10" s="76"/>
      <c r="ZN10" s="76"/>
      <c r="ZO10" s="76"/>
      <c r="ZP10" s="76"/>
      <c r="ZQ10" s="76"/>
      <c r="ZR10" s="76"/>
      <c r="ZS10" s="76"/>
      <c r="ZT10" s="76"/>
      <c r="ZU10" s="76"/>
      <c r="ZV10" s="76"/>
      <c r="ZW10" s="76"/>
      <c r="ZX10" s="76"/>
      <c r="ZY10" s="76"/>
      <c r="ZZ10" s="76"/>
      <c r="AAA10" s="76"/>
      <c r="AAB10" s="76"/>
      <c r="AAC10" s="76"/>
      <c r="AAD10" s="76"/>
      <c r="AAE10" s="76"/>
      <c r="AAF10" s="76"/>
      <c r="AAG10" s="76"/>
      <c r="AAH10" s="76"/>
      <c r="AAI10" s="76"/>
      <c r="AAJ10" s="76"/>
      <c r="AAK10" s="76"/>
      <c r="AAL10" s="76"/>
      <c r="AAM10" s="76"/>
      <c r="AAN10" s="76"/>
      <c r="AAO10" s="76"/>
      <c r="AAP10" s="76"/>
      <c r="AAQ10" s="76"/>
      <c r="AAR10" s="76"/>
      <c r="AAS10" s="76"/>
      <c r="AAT10" s="76"/>
      <c r="AAU10" s="76"/>
      <c r="AAV10" s="76"/>
      <c r="AAW10" s="76"/>
      <c r="AAX10" s="76"/>
      <c r="AAY10" s="76"/>
      <c r="AAZ10" s="76"/>
      <c r="ABA10" s="76"/>
      <c r="ABB10" s="76"/>
      <c r="ABC10" s="76"/>
      <c r="ABD10" s="76"/>
      <c r="ABE10" s="76"/>
      <c r="ABF10" s="76"/>
      <c r="ABG10" s="76"/>
      <c r="ABH10" s="76"/>
      <c r="ABI10" s="76"/>
      <c r="ABJ10" s="76"/>
      <c r="ABK10" s="76"/>
      <c r="ABL10" s="76"/>
      <c r="ABM10" s="76"/>
      <c r="ABN10" s="76"/>
      <c r="ABO10" s="76"/>
      <c r="ABP10" s="76"/>
      <c r="ABQ10" s="76"/>
      <c r="ABR10" s="76"/>
      <c r="ABS10" s="76"/>
      <c r="ABT10" s="76"/>
      <c r="ABU10" s="76"/>
      <c r="ABV10" s="76"/>
      <c r="ABW10" s="76"/>
      <c r="ABX10" s="76"/>
      <c r="ABY10" s="76"/>
      <c r="ABZ10" s="76"/>
      <c r="ACA10" s="76"/>
      <c r="ACB10" s="76"/>
      <c r="ACC10" s="76"/>
      <c r="ACD10" s="76"/>
      <c r="ACE10" s="76"/>
      <c r="ACF10" s="76"/>
      <c r="ACG10" s="76"/>
      <c r="ACH10" s="76"/>
      <c r="ACI10" s="76"/>
      <c r="ACJ10" s="76"/>
      <c r="ACK10" s="76"/>
      <c r="ACL10" s="76"/>
      <c r="ACM10" s="76"/>
      <c r="ACN10" s="76"/>
      <c r="ACO10" s="76"/>
      <c r="ACP10" s="76"/>
      <c r="ACQ10" s="76"/>
      <c r="ACR10" s="76"/>
      <c r="ACS10" s="76"/>
      <c r="ACT10" s="76"/>
      <c r="ACU10" s="76"/>
      <c r="ACV10" s="76"/>
      <c r="ACW10" s="76"/>
      <c r="ACX10" s="76"/>
      <c r="ACY10" s="76"/>
      <c r="ACZ10" s="76"/>
      <c r="ADA10" s="76"/>
      <c r="ADB10" s="76"/>
      <c r="ADC10" s="76"/>
      <c r="ADD10" s="76"/>
      <c r="ADE10" s="76"/>
      <c r="ADF10" s="76"/>
      <c r="ADG10" s="76"/>
      <c r="ADH10" s="76"/>
      <c r="ADI10" s="76"/>
      <c r="ADJ10" s="76"/>
      <c r="ADK10" s="76"/>
      <c r="ADL10" s="76"/>
      <c r="ADM10" s="76"/>
      <c r="ADN10" s="76"/>
      <c r="ADO10" s="76"/>
      <c r="ADP10" s="76"/>
      <c r="ADQ10" s="76"/>
      <c r="ADR10" s="76"/>
      <c r="ADS10" s="76"/>
      <c r="ADT10" s="76"/>
      <c r="ADU10" s="76"/>
      <c r="ADV10" s="76"/>
      <c r="ADW10" s="76"/>
      <c r="ADX10" s="76"/>
      <c r="ADY10" s="76"/>
      <c r="ADZ10" s="76"/>
      <c r="AEA10" s="76"/>
      <c r="AEB10" s="76"/>
      <c r="AEC10" s="76"/>
      <c r="AED10" s="76"/>
      <c r="AEE10" s="76"/>
      <c r="AEF10" s="76"/>
      <c r="AEG10" s="76"/>
      <c r="AEH10" s="76"/>
      <c r="AEI10" s="76"/>
      <c r="AEJ10" s="76"/>
      <c r="AEK10" s="76"/>
      <c r="AEL10" s="76"/>
      <c r="AEM10" s="76"/>
      <c r="AEN10" s="76"/>
      <c r="AEO10" s="76"/>
      <c r="AEP10" s="76"/>
      <c r="AEQ10" s="76"/>
      <c r="AER10" s="76"/>
      <c r="AES10" s="76"/>
      <c r="AET10" s="76"/>
      <c r="AEU10" s="76"/>
      <c r="AEV10" s="76"/>
      <c r="AEW10" s="76"/>
      <c r="AEX10" s="76"/>
      <c r="AEY10" s="76"/>
      <c r="AEZ10" s="76"/>
      <c r="AFA10" s="76"/>
      <c r="AFB10" s="76"/>
      <c r="AFC10" s="76"/>
      <c r="AFD10" s="76"/>
      <c r="AFE10" s="76"/>
      <c r="AFF10" s="76"/>
      <c r="AFG10" s="76"/>
      <c r="AFH10" s="76"/>
      <c r="AFI10" s="76"/>
      <c r="AFJ10" s="76"/>
      <c r="AFK10" s="76"/>
      <c r="AFL10" s="76"/>
      <c r="AFM10" s="76"/>
      <c r="AFN10" s="76"/>
      <c r="AFO10" s="76"/>
      <c r="AFP10" s="76"/>
      <c r="AFQ10" s="76"/>
      <c r="AFR10" s="76"/>
      <c r="AFS10" s="76"/>
      <c r="AFT10" s="76"/>
      <c r="AFU10" s="76"/>
      <c r="AFV10" s="76"/>
      <c r="AFW10" s="76"/>
      <c r="AFX10" s="76"/>
      <c r="AFY10" s="76"/>
      <c r="AFZ10" s="76"/>
      <c r="AGA10" s="76"/>
      <c r="AGB10" s="76"/>
      <c r="AGC10" s="76"/>
      <c r="AGD10" s="76"/>
      <c r="AGE10" s="76"/>
      <c r="AGF10" s="76"/>
      <c r="AGG10" s="76"/>
      <c r="AGH10" s="76"/>
      <c r="AGI10" s="76"/>
      <c r="AGJ10" s="76"/>
      <c r="AGK10" s="76"/>
      <c r="AGL10" s="76"/>
      <c r="AGM10" s="76"/>
      <c r="AGN10" s="76"/>
      <c r="AGO10" s="76"/>
      <c r="AGP10" s="76"/>
      <c r="AGQ10" s="76"/>
      <c r="AGR10" s="76"/>
      <c r="AGS10" s="76"/>
      <c r="AGT10" s="76"/>
      <c r="AGU10" s="76"/>
      <c r="AGV10" s="76"/>
      <c r="AGW10" s="76"/>
      <c r="AGX10" s="76"/>
      <c r="AGY10" s="76"/>
      <c r="AGZ10" s="76"/>
      <c r="AHA10" s="76"/>
      <c r="AHB10" s="76"/>
      <c r="AHC10" s="76"/>
      <c r="AHD10" s="76"/>
      <c r="AHE10" s="76"/>
      <c r="AHF10" s="76"/>
      <c r="AHG10" s="76"/>
      <c r="AHH10" s="76"/>
      <c r="AHI10" s="76"/>
      <c r="AHJ10" s="76"/>
      <c r="AHK10" s="76"/>
      <c r="AHL10" s="76"/>
      <c r="AHM10" s="76"/>
      <c r="AHN10" s="76"/>
      <c r="AHO10" s="76"/>
      <c r="AHP10" s="76"/>
      <c r="AHQ10" s="76"/>
      <c r="AHR10" s="76"/>
      <c r="AHS10" s="76"/>
      <c r="AHT10" s="76"/>
      <c r="AHU10" s="76"/>
      <c r="AHV10" s="76"/>
      <c r="AHW10" s="76"/>
      <c r="AHX10" s="76"/>
      <c r="AHY10" s="76"/>
      <c r="AHZ10" s="76"/>
      <c r="AIA10" s="76"/>
      <c r="AIB10" s="76"/>
      <c r="AIC10" s="76"/>
      <c r="AID10" s="76"/>
      <c r="AIE10" s="76"/>
      <c r="AIF10" s="76"/>
      <c r="AIG10" s="76"/>
      <c r="AIH10" s="76"/>
      <c r="AII10" s="76"/>
      <c r="AIJ10" s="76"/>
      <c r="AIK10" s="76"/>
      <c r="AIL10" s="76"/>
      <c r="AIM10" s="76"/>
      <c r="AIN10" s="76"/>
      <c r="AIO10" s="76"/>
      <c r="AIP10" s="76"/>
      <c r="AIQ10" s="76"/>
      <c r="AIR10" s="76"/>
      <c r="AIS10" s="76"/>
      <c r="AIT10" s="76"/>
      <c r="AIU10" s="76"/>
      <c r="AIV10" s="76"/>
      <c r="AIW10" s="76"/>
      <c r="AIX10" s="76"/>
      <c r="AIY10" s="76"/>
      <c r="AIZ10" s="76"/>
      <c r="AJA10" s="76"/>
      <c r="AJB10" s="76"/>
      <c r="AJC10" s="76"/>
      <c r="AJD10" s="76"/>
      <c r="AJE10" s="76"/>
      <c r="AJF10" s="76"/>
      <c r="AJG10" s="76"/>
      <c r="AJH10" s="76"/>
      <c r="AJI10" s="76"/>
      <c r="AJJ10" s="76"/>
      <c r="AJK10" s="76"/>
      <c r="AJL10" s="76"/>
      <c r="AJM10" s="76"/>
      <c r="AJN10" s="76"/>
      <c r="AJO10" s="76"/>
      <c r="AJP10" s="76"/>
      <c r="AJQ10" s="76"/>
      <c r="AJR10" s="76"/>
      <c r="AJS10" s="76"/>
      <c r="AJT10" s="76"/>
      <c r="AJU10" s="76"/>
      <c r="AJV10" s="76"/>
      <c r="AJW10" s="76"/>
      <c r="AJX10" s="76"/>
      <c r="AJY10" s="76"/>
      <c r="AJZ10" s="76"/>
      <c r="AKA10" s="76"/>
      <c r="AKB10" s="76"/>
      <c r="AKC10" s="76"/>
      <c r="AKD10" s="76"/>
      <c r="AKE10" s="76"/>
      <c r="AKF10" s="76"/>
      <c r="AKG10" s="76"/>
      <c r="AKH10" s="76"/>
      <c r="AKI10" s="76"/>
      <c r="AKJ10" s="76"/>
      <c r="AKK10" s="76"/>
      <c r="AKL10" s="76"/>
      <c r="AKM10" s="76"/>
      <c r="AKN10" s="76"/>
      <c r="AKO10" s="76"/>
      <c r="AKP10" s="76"/>
      <c r="AKQ10" s="76"/>
      <c r="AKR10" s="76"/>
      <c r="AKS10" s="76"/>
      <c r="AKT10" s="76"/>
      <c r="AKU10" s="76"/>
      <c r="AKV10" s="76"/>
      <c r="AKW10" s="76"/>
      <c r="AKX10" s="76"/>
      <c r="AKY10" s="76"/>
      <c r="AKZ10" s="76"/>
      <c r="ALA10" s="76"/>
      <c r="ALB10" s="76"/>
      <c r="ALC10" s="76"/>
      <c r="ALD10" s="76"/>
      <c r="ALE10" s="76"/>
      <c r="ALF10" s="76"/>
      <c r="ALG10" s="76"/>
      <c r="ALH10" s="76"/>
      <c r="ALI10" s="76"/>
      <c r="ALJ10" s="76"/>
      <c r="ALK10" s="76"/>
      <c r="ALL10" s="76"/>
      <c r="ALM10" s="76"/>
      <c r="ALN10" s="76"/>
      <c r="ALO10" s="76"/>
      <c r="ALP10" s="76"/>
      <c r="ALQ10" s="76"/>
      <c r="ALR10" s="76"/>
      <c r="ALS10" s="76"/>
      <c r="ALT10" s="76"/>
      <c r="ALU10" s="76"/>
      <c r="ALV10" s="76"/>
      <c r="ALW10" s="76"/>
      <c r="ALX10" s="76"/>
      <c r="ALY10" s="76"/>
      <c r="ALZ10" s="76"/>
      <c r="AMA10" s="76"/>
      <c r="AMB10" s="76"/>
      <c r="AMC10" s="76"/>
      <c r="AMD10" s="76"/>
      <c r="AME10" s="76"/>
      <c r="AMF10" s="76"/>
      <c r="AMG10" s="76"/>
      <c r="AMH10" s="76"/>
      <c r="AMI10" s="76"/>
      <c r="AMJ10" s="76"/>
    </row>
    <row r="11" spans="1:1025" x14ac:dyDescent="0.25">
      <c r="A11" s="76"/>
      <c r="B11" s="174" t="s">
        <v>268</v>
      </c>
      <c r="C11" s="89" t="s">
        <v>269</v>
      </c>
      <c r="D11" s="226">
        <f>D89</f>
        <v>2447.5000000000005</v>
      </c>
      <c r="E11" s="25">
        <f>F89</f>
        <v>2330.6799999999998</v>
      </c>
      <c r="F11" s="1">
        <v>0.94</v>
      </c>
      <c r="G11" s="274">
        <f t="shared" si="0"/>
        <v>2190.8391999999999</v>
      </c>
      <c r="H11" s="537">
        <f t="shared" si="1"/>
        <v>22661290.411598966</v>
      </c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  <c r="FI11" s="76"/>
      <c r="FJ11" s="76"/>
      <c r="FK11" s="76"/>
      <c r="FL11" s="76"/>
      <c r="FM11" s="76"/>
      <c r="FN11" s="76"/>
      <c r="FO11" s="76"/>
      <c r="FP11" s="76"/>
      <c r="FQ11" s="76"/>
      <c r="FR11" s="76"/>
      <c r="FS11" s="76"/>
      <c r="FT11" s="76"/>
      <c r="FU11" s="76"/>
      <c r="FV11" s="76"/>
      <c r="FW11" s="76"/>
      <c r="FX11" s="76"/>
      <c r="FY11" s="76"/>
      <c r="FZ11" s="76"/>
      <c r="GA11" s="76"/>
      <c r="GB11" s="76"/>
      <c r="GC11" s="76"/>
      <c r="GD11" s="76"/>
      <c r="GE11" s="76"/>
      <c r="GF11" s="76"/>
      <c r="GG11" s="76"/>
      <c r="GH11" s="76"/>
      <c r="GI11" s="76"/>
      <c r="GJ11" s="76"/>
      <c r="GK11" s="76"/>
      <c r="GL11" s="76"/>
      <c r="GM11" s="76"/>
      <c r="GN11" s="76"/>
      <c r="GO11" s="76"/>
      <c r="GP11" s="76"/>
      <c r="GQ11" s="76"/>
      <c r="GR11" s="76"/>
      <c r="GS11" s="76"/>
      <c r="GT11" s="76"/>
      <c r="GU11" s="76"/>
      <c r="GV11" s="76"/>
      <c r="GW11" s="76"/>
      <c r="GX11" s="76"/>
      <c r="GY11" s="76"/>
      <c r="GZ11" s="76"/>
      <c r="HA11" s="76"/>
      <c r="HB11" s="76"/>
      <c r="HC11" s="76"/>
      <c r="HD11" s="76"/>
      <c r="HE11" s="76"/>
      <c r="HF11" s="76"/>
      <c r="HG11" s="76"/>
      <c r="HH11" s="76"/>
      <c r="HI11" s="76"/>
      <c r="HJ11" s="76"/>
      <c r="HK11" s="76"/>
      <c r="HL11" s="76"/>
      <c r="HM11" s="76"/>
      <c r="HN11" s="76"/>
      <c r="HO11" s="76"/>
      <c r="HP11" s="76"/>
      <c r="HQ11" s="76"/>
      <c r="HR11" s="76"/>
      <c r="HS11" s="76"/>
      <c r="HT11" s="76"/>
      <c r="HU11" s="76"/>
      <c r="HV11" s="76"/>
      <c r="HW11" s="76"/>
      <c r="HX11" s="76"/>
      <c r="HY11" s="76"/>
      <c r="HZ11" s="76"/>
      <c r="IA11" s="76"/>
      <c r="IB11" s="76"/>
      <c r="IC11" s="76"/>
      <c r="ID11" s="76"/>
      <c r="IE11" s="76"/>
      <c r="IF11" s="76"/>
      <c r="IG11" s="76"/>
      <c r="IH11" s="76"/>
      <c r="II11" s="76"/>
      <c r="IJ11" s="76"/>
      <c r="IK11" s="76"/>
      <c r="IL11" s="76"/>
      <c r="IM11" s="76"/>
      <c r="IN11" s="76"/>
      <c r="IO11" s="76"/>
      <c r="IP11" s="76"/>
      <c r="IQ11" s="76"/>
      <c r="IR11" s="76"/>
      <c r="IS11" s="76"/>
      <c r="IT11" s="76"/>
      <c r="IU11" s="76"/>
      <c r="IV11" s="76"/>
      <c r="IW11" s="76"/>
      <c r="IX11" s="76"/>
      <c r="IY11" s="76"/>
      <c r="IZ11" s="76"/>
      <c r="JA11" s="76"/>
      <c r="JB11" s="76"/>
      <c r="JC11" s="76"/>
      <c r="JD11" s="76"/>
      <c r="JE11" s="76"/>
      <c r="JF11" s="76"/>
      <c r="JG11" s="76"/>
      <c r="JH11" s="76"/>
      <c r="JI11" s="76"/>
      <c r="JJ11" s="76"/>
      <c r="JK11" s="76"/>
      <c r="JL11" s="76"/>
      <c r="JM11" s="76"/>
      <c r="JN11" s="76"/>
      <c r="JO11" s="76"/>
      <c r="JP11" s="76"/>
      <c r="JQ11" s="76"/>
      <c r="JR11" s="76"/>
      <c r="JS11" s="76"/>
      <c r="JT11" s="76"/>
      <c r="JU11" s="76"/>
      <c r="JV11" s="76"/>
      <c r="JW11" s="76"/>
      <c r="JX11" s="76"/>
      <c r="JY11" s="76"/>
      <c r="JZ11" s="76"/>
      <c r="KA11" s="76"/>
      <c r="KB11" s="76"/>
      <c r="KC11" s="76"/>
      <c r="KD11" s="76"/>
      <c r="KE11" s="76"/>
      <c r="KF11" s="76"/>
      <c r="KG11" s="76"/>
      <c r="KH11" s="76"/>
      <c r="KI11" s="76"/>
      <c r="KJ11" s="76"/>
      <c r="KK11" s="76"/>
      <c r="KL11" s="76"/>
      <c r="KM11" s="76"/>
      <c r="KN11" s="76"/>
      <c r="KO11" s="76"/>
      <c r="KP11" s="76"/>
      <c r="KQ11" s="76"/>
      <c r="KR11" s="76"/>
      <c r="KS11" s="76"/>
      <c r="KT11" s="76"/>
      <c r="KU11" s="76"/>
      <c r="KV11" s="76"/>
      <c r="KW11" s="76"/>
      <c r="KX11" s="76"/>
      <c r="KY11" s="76"/>
      <c r="KZ11" s="76"/>
      <c r="LA11" s="76"/>
      <c r="LB11" s="76"/>
      <c r="LC11" s="76"/>
      <c r="LD11" s="76"/>
      <c r="LE11" s="76"/>
      <c r="LF11" s="76"/>
      <c r="LG11" s="76"/>
      <c r="LH11" s="76"/>
      <c r="LI11" s="76"/>
      <c r="LJ11" s="76"/>
      <c r="LK11" s="76"/>
      <c r="LL11" s="76"/>
      <c r="LM11" s="76"/>
      <c r="LN11" s="76"/>
      <c r="LO11" s="76"/>
      <c r="LP11" s="76"/>
      <c r="LQ11" s="76"/>
      <c r="LR11" s="76"/>
      <c r="LS11" s="76"/>
      <c r="LT11" s="76"/>
      <c r="LU11" s="76"/>
      <c r="LV11" s="76"/>
      <c r="LW11" s="76"/>
      <c r="LX11" s="76"/>
      <c r="LY11" s="76"/>
      <c r="LZ11" s="76"/>
      <c r="MA11" s="76"/>
      <c r="MB11" s="76"/>
      <c r="MC11" s="76"/>
      <c r="MD11" s="76"/>
      <c r="ME11" s="76"/>
      <c r="MF11" s="76"/>
      <c r="MG11" s="76"/>
      <c r="MH11" s="76"/>
      <c r="MI11" s="76"/>
      <c r="MJ11" s="76"/>
      <c r="MK11" s="76"/>
      <c r="ML11" s="76"/>
      <c r="MM11" s="76"/>
      <c r="MN11" s="76"/>
      <c r="MO11" s="76"/>
      <c r="MP11" s="76"/>
      <c r="MQ11" s="76"/>
      <c r="MR11" s="76"/>
      <c r="MS11" s="76"/>
      <c r="MT11" s="76"/>
      <c r="MU11" s="76"/>
      <c r="MV11" s="76"/>
      <c r="MW11" s="76"/>
      <c r="MX11" s="76"/>
      <c r="MY11" s="76"/>
      <c r="MZ11" s="76"/>
      <c r="NA11" s="76"/>
      <c r="NB11" s="76"/>
      <c r="NC11" s="76"/>
      <c r="ND11" s="76"/>
      <c r="NE11" s="76"/>
      <c r="NF11" s="76"/>
      <c r="NG11" s="76"/>
      <c r="NH11" s="76"/>
      <c r="NI11" s="76"/>
      <c r="NJ11" s="76"/>
      <c r="NK11" s="76"/>
      <c r="NL11" s="76"/>
      <c r="NM11" s="76"/>
      <c r="NN11" s="76"/>
      <c r="NO11" s="76"/>
      <c r="NP11" s="76"/>
      <c r="NQ11" s="76"/>
      <c r="NR11" s="76"/>
      <c r="NS11" s="76"/>
      <c r="NT11" s="76"/>
      <c r="NU11" s="76"/>
      <c r="NV11" s="76"/>
      <c r="NW11" s="76"/>
      <c r="NX11" s="76"/>
      <c r="NY11" s="76"/>
      <c r="NZ11" s="76"/>
      <c r="OA11" s="76"/>
      <c r="OB11" s="76"/>
      <c r="OC11" s="76"/>
      <c r="OD11" s="76"/>
      <c r="OE11" s="76"/>
      <c r="OF11" s="76"/>
      <c r="OG11" s="76"/>
      <c r="OH11" s="76"/>
      <c r="OI11" s="76"/>
      <c r="OJ11" s="76"/>
      <c r="OK11" s="76"/>
      <c r="OL11" s="76"/>
      <c r="OM11" s="76"/>
      <c r="ON11" s="76"/>
      <c r="OO11" s="76"/>
      <c r="OP11" s="76"/>
      <c r="OQ11" s="76"/>
      <c r="OR11" s="76"/>
      <c r="OS11" s="76"/>
      <c r="OT11" s="76"/>
      <c r="OU11" s="76"/>
      <c r="OV11" s="76"/>
      <c r="OW11" s="76"/>
      <c r="OX11" s="76"/>
      <c r="OY11" s="76"/>
      <c r="OZ11" s="76"/>
      <c r="PA11" s="76"/>
      <c r="PB11" s="76"/>
      <c r="PC11" s="76"/>
      <c r="PD11" s="76"/>
      <c r="PE11" s="76"/>
      <c r="PF11" s="76"/>
      <c r="PG11" s="76"/>
      <c r="PH11" s="76"/>
      <c r="PI11" s="76"/>
      <c r="PJ11" s="76"/>
      <c r="PK11" s="76"/>
      <c r="PL11" s="76"/>
      <c r="PM11" s="76"/>
      <c r="PN11" s="76"/>
      <c r="PO11" s="76"/>
      <c r="PP11" s="76"/>
      <c r="PQ11" s="76"/>
      <c r="PR11" s="76"/>
      <c r="PS11" s="76"/>
      <c r="PT11" s="76"/>
      <c r="PU11" s="76"/>
      <c r="PV11" s="76"/>
      <c r="PW11" s="76"/>
      <c r="PX11" s="76"/>
      <c r="PY11" s="76"/>
      <c r="PZ11" s="76"/>
      <c r="QA11" s="76"/>
      <c r="QB11" s="76"/>
      <c r="QC11" s="76"/>
      <c r="QD11" s="76"/>
      <c r="QE11" s="76"/>
      <c r="QF11" s="76"/>
      <c r="QG11" s="76"/>
      <c r="QH11" s="76"/>
      <c r="QI11" s="76"/>
      <c r="QJ11" s="76"/>
      <c r="QK11" s="76"/>
      <c r="QL11" s="76"/>
      <c r="QM11" s="76"/>
      <c r="QN11" s="76"/>
      <c r="QO11" s="76"/>
      <c r="QP11" s="76"/>
      <c r="QQ11" s="76"/>
      <c r="QR11" s="76"/>
      <c r="QS11" s="76"/>
      <c r="QT11" s="76"/>
      <c r="QU11" s="76"/>
      <c r="QV11" s="76"/>
      <c r="QW11" s="76"/>
      <c r="QX11" s="76"/>
      <c r="QY11" s="76"/>
      <c r="QZ11" s="76"/>
      <c r="RA11" s="76"/>
      <c r="RB11" s="76"/>
      <c r="RC11" s="76"/>
      <c r="RD11" s="76"/>
      <c r="RE11" s="76"/>
      <c r="RF11" s="76"/>
      <c r="RG11" s="76"/>
      <c r="RH11" s="76"/>
      <c r="RI11" s="76"/>
      <c r="RJ11" s="76"/>
      <c r="RK11" s="76"/>
      <c r="RL11" s="76"/>
      <c r="RM11" s="76"/>
      <c r="RN11" s="76"/>
      <c r="RO11" s="76"/>
      <c r="RP11" s="76"/>
      <c r="RQ11" s="76"/>
      <c r="RR11" s="76"/>
      <c r="RS11" s="76"/>
      <c r="RT11" s="76"/>
      <c r="RU11" s="76"/>
      <c r="RV11" s="76"/>
      <c r="RW11" s="76"/>
      <c r="RX11" s="76"/>
      <c r="RY11" s="76"/>
      <c r="RZ11" s="76"/>
      <c r="SA11" s="76"/>
      <c r="SB11" s="76"/>
      <c r="SC11" s="76"/>
      <c r="SD11" s="76"/>
      <c r="SE11" s="76"/>
      <c r="SF11" s="76"/>
      <c r="SG11" s="76"/>
      <c r="SH11" s="76"/>
      <c r="SI11" s="76"/>
      <c r="SJ11" s="76"/>
      <c r="SK11" s="76"/>
      <c r="SL11" s="76"/>
      <c r="SM11" s="76"/>
      <c r="SN11" s="76"/>
      <c r="SO11" s="76"/>
      <c r="SP11" s="76"/>
      <c r="SQ11" s="76"/>
      <c r="SR11" s="76"/>
      <c r="SS11" s="76"/>
      <c r="ST11" s="76"/>
      <c r="SU11" s="76"/>
      <c r="SV11" s="76"/>
      <c r="SW11" s="76"/>
      <c r="SX11" s="76"/>
      <c r="SY11" s="76"/>
      <c r="SZ11" s="76"/>
      <c r="TA11" s="76"/>
      <c r="TB11" s="76"/>
      <c r="TC11" s="76"/>
      <c r="TD11" s="76"/>
      <c r="TE11" s="76"/>
      <c r="TF11" s="76"/>
      <c r="TG11" s="76"/>
      <c r="TH11" s="76"/>
      <c r="TI11" s="76"/>
      <c r="TJ11" s="76"/>
      <c r="TK11" s="76"/>
      <c r="TL11" s="76"/>
      <c r="TM11" s="76"/>
      <c r="TN11" s="76"/>
      <c r="TO11" s="76"/>
      <c r="TP11" s="76"/>
      <c r="TQ11" s="76"/>
      <c r="TR11" s="76"/>
      <c r="TS11" s="76"/>
      <c r="TT11" s="76"/>
      <c r="TU11" s="76"/>
      <c r="TV11" s="76"/>
      <c r="TW11" s="76"/>
      <c r="TX11" s="76"/>
      <c r="TY11" s="76"/>
      <c r="TZ11" s="76"/>
      <c r="UA11" s="76"/>
      <c r="UB11" s="76"/>
      <c r="UC11" s="76"/>
      <c r="UD11" s="76"/>
      <c r="UE11" s="76"/>
      <c r="UF11" s="76"/>
      <c r="UG11" s="76"/>
      <c r="UH11" s="76"/>
      <c r="UI11" s="76"/>
      <c r="UJ11" s="76"/>
      <c r="UK11" s="76"/>
      <c r="UL11" s="76"/>
      <c r="UM11" s="76"/>
      <c r="UN11" s="76"/>
      <c r="UO11" s="76"/>
      <c r="UP11" s="76"/>
      <c r="UQ11" s="76"/>
      <c r="UR11" s="76"/>
      <c r="US11" s="76"/>
      <c r="UT11" s="76"/>
      <c r="UU11" s="76"/>
      <c r="UV11" s="76"/>
      <c r="UW11" s="76"/>
      <c r="UX11" s="76"/>
      <c r="UY11" s="76"/>
      <c r="UZ11" s="76"/>
      <c r="VA11" s="76"/>
      <c r="VB11" s="76"/>
      <c r="VC11" s="76"/>
      <c r="VD11" s="76"/>
      <c r="VE11" s="76"/>
      <c r="VF11" s="76"/>
      <c r="VG11" s="76"/>
      <c r="VH11" s="76"/>
      <c r="VI11" s="76"/>
      <c r="VJ11" s="76"/>
      <c r="VK11" s="76"/>
      <c r="VL11" s="76"/>
      <c r="VM11" s="76"/>
      <c r="VN11" s="76"/>
      <c r="VO11" s="76"/>
      <c r="VP11" s="76"/>
      <c r="VQ11" s="76"/>
      <c r="VR11" s="76"/>
      <c r="VS11" s="76"/>
      <c r="VT11" s="76"/>
      <c r="VU11" s="76"/>
      <c r="VV11" s="76"/>
      <c r="VW11" s="76"/>
      <c r="VX11" s="76"/>
      <c r="VY11" s="76"/>
      <c r="VZ11" s="76"/>
      <c r="WA11" s="76"/>
      <c r="WB11" s="76"/>
      <c r="WC11" s="76"/>
      <c r="WD11" s="76"/>
      <c r="WE11" s="76"/>
      <c r="WF11" s="76"/>
      <c r="WG11" s="76"/>
      <c r="WH11" s="76"/>
      <c r="WI11" s="76"/>
      <c r="WJ11" s="76"/>
      <c r="WK11" s="76"/>
      <c r="WL11" s="76"/>
      <c r="WM11" s="76"/>
      <c r="WN11" s="76"/>
      <c r="WO11" s="76"/>
      <c r="WP11" s="76"/>
      <c r="WQ11" s="76"/>
      <c r="WR11" s="76"/>
      <c r="WS11" s="76"/>
      <c r="WT11" s="76"/>
      <c r="WU11" s="76"/>
      <c r="WV11" s="76"/>
      <c r="WW11" s="76"/>
      <c r="WX11" s="76"/>
      <c r="WY11" s="76"/>
      <c r="WZ11" s="76"/>
      <c r="XA11" s="76"/>
      <c r="XB11" s="76"/>
      <c r="XC11" s="76"/>
      <c r="XD11" s="76"/>
      <c r="XE11" s="76"/>
      <c r="XF11" s="76"/>
      <c r="XG11" s="76"/>
      <c r="XH11" s="76"/>
      <c r="XI11" s="76"/>
      <c r="XJ11" s="76"/>
      <c r="XK11" s="76"/>
      <c r="XL11" s="76"/>
      <c r="XM11" s="76"/>
      <c r="XN11" s="76"/>
      <c r="XO11" s="76"/>
      <c r="XP11" s="76"/>
      <c r="XQ11" s="76"/>
      <c r="XR11" s="76"/>
      <c r="XS11" s="76"/>
      <c r="XT11" s="76"/>
      <c r="XU11" s="76"/>
      <c r="XV11" s="76"/>
      <c r="XW11" s="76"/>
      <c r="XX11" s="76"/>
      <c r="XY11" s="76"/>
      <c r="XZ11" s="76"/>
      <c r="YA11" s="76"/>
      <c r="YB11" s="76"/>
      <c r="YC11" s="76"/>
      <c r="YD11" s="76"/>
      <c r="YE11" s="76"/>
      <c r="YF11" s="76"/>
      <c r="YG11" s="76"/>
      <c r="YH11" s="76"/>
      <c r="YI11" s="76"/>
      <c r="YJ11" s="76"/>
      <c r="YK11" s="76"/>
      <c r="YL11" s="76"/>
      <c r="YM11" s="76"/>
      <c r="YN11" s="76"/>
      <c r="YO11" s="76"/>
      <c r="YP11" s="76"/>
      <c r="YQ11" s="76"/>
      <c r="YR11" s="76"/>
      <c r="YS11" s="76"/>
      <c r="YT11" s="76"/>
      <c r="YU11" s="76"/>
      <c r="YV11" s="76"/>
      <c r="YW11" s="76"/>
      <c r="YX11" s="76"/>
      <c r="YY11" s="76"/>
      <c r="YZ11" s="76"/>
      <c r="ZA11" s="76"/>
      <c r="ZB11" s="76"/>
      <c r="ZC11" s="76"/>
      <c r="ZD11" s="76"/>
      <c r="ZE11" s="76"/>
      <c r="ZF11" s="76"/>
      <c r="ZG11" s="76"/>
      <c r="ZH11" s="76"/>
      <c r="ZI11" s="76"/>
      <c r="ZJ11" s="76"/>
      <c r="ZK11" s="76"/>
      <c r="ZL11" s="76"/>
      <c r="ZM11" s="76"/>
      <c r="ZN11" s="76"/>
      <c r="ZO11" s="76"/>
      <c r="ZP11" s="76"/>
      <c r="ZQ11" s="76"/>
      <c r="ZR11" s="76"/>
      <c r="ZS11" s="76"/>
      <c r="ZT11" s="76"/>
      <c r="ZU11" s="76"/>
      <c r="ZV11" s="76"/>
      <c r="ZW11" s="76"/>
      <c r="ZX11" s="76"/>
      <c r="ZY11" s="76"/>
      <c r="ZZ11" s="76"/>
      <c r="AAA11" s="76"/>
      <c r="AAB11" s="76"/>
      <c r="AAC11" s="76"/>
      <c r="AAD11" s="76"/>
      <c r="AAE11" s="76"/>
      <c r="AAF11" s="76"/>
      <c r="AAG11" s="76"/>
      <c r="AAH11" s="76"/>
      <c r="AAI11" s="76"/>
      <c r="AAJ11" s="76"/>
      <c r="AAK11" s="76"/>
      <c r="AAL11" s="76"/>
      <c r="AAM11" s="76"/>
      <c r="AAN11" s="76"/>
      <c r="AAO11" s="76"/>
      <c r="AAP11" s="76"/>
      <c r="AAQ11" s="76"/>
      <c r="AAR11" s="76"/>
      <c r="AAS11" s="76"/>
      <c r="AAT11" s="76"/>
      <c r="AAU11" s="76"/>
      <c r="AAV11" s="76"/>
      <c r="AAW11" s="76"/>
      <c r="AAX11" s="76"/>
      <c r="AAY11" s="76"/>
      <c r="AAZ11" s="76"/>
      <c r="ABA11" s="76"/>
      <c r="ABB11" s="76"/>
      <c r="ABC11" s="76"/>
      <c r="ABD11" s="76"/>
      <c r="ABE11" s="76"/>
      <c r="ABF11" s="76"/>
      <c r="ABG11" s="76"/>
      <c r="ABH11" s="76"/>
      <c r="ABI11" s="76"/>
      <c r="ABJ11" s="76"/>
      <c r="ABK11" s="76"/>
      <c r="ABL11" s="76"/>
      <c r="ABM11" s="76"/>
      <c r="ABN11" s="76"/>
      <c r="ABO11" s="76"/>
      <c r="ABP11" s="76"/>
      <c r="ABQ11" s="76"/>
      <c r="ABR11" s="76"/>
      <c r="ABS11" s="76"/>
      <c r="ABT11" s="76"/>
      <c r="ABU11" s="76"/>
      <c r="ABV11" s="76"/>
      <c r="ABW11" s="76"/>
      <c r="ABX11" s="76"/>
      <c r="ABY11" s="76"/>
      <c r="ABZ11" s="76"/>
      <c r="ACA11" s="76"/>
      <c r="ACB11" s="76"/>
      <c r="ACC11" s="76"/>
      <c r="ACD11" s="76"/>
      <c r="ACE11" s="76"/>
      <c r="ACF11" s="76"/>
      <c r="ACG11" s="76"/>
      <c r="ACH11" s="76"/>
      <c r="ACI11" s="76"/>
      <c r="ACJ11" s="76"/>
      <c r="ACK11" s="76"/>
      <c r="ACL11" s="76"/>
      <c r="ACM11" s="76"/>
      <c r="ACN11" s="76"/>
      <c r="ACO11" s="76"/>
      <c r="ACP11" s="76"/>
      <c r="ACQ11" s="76"/>
      <c r="ACR11" s="76"/>
      <c r="ACS11" s="76"/>
      <c r="ACT11" s="76"/>
      <c r="ACU11" s="76"/>
      <c r="ACV11" s="76"/>
      <c r="ACW11" s="76"/>
      <c r="ACX11" s="76"/>
      <c r="ACY11" s="76"/>
      <c r="ACZ11" s="76"/>
      <c r="ADA11" s="76"/>
      <c r="ADB11" s="76"/>
      <c r="ADC11" s="76"/>
      <c r="ADD11" s="76"/>
      <c r="ADE11" s="76"/>
      <c r="ADF11" s="76"/>
      <c r="ADG11" s="76"/>
      <c r="ADH11" s="76"/>
      <c r="ADI11" s="76"/>
      <c r="ADJ11" s="76"/>
      <c r="ADK11" s="76"/>
      <c r="ADL11" s="76"/>
      <c r="ADM11" s="76"/>
      <c r="ADN11" s="76"/>
      <c r="ADO11" s="76"/>
      <c r="ADP11" s="76"/>
      <c r="ADQ11" s="76"/>
      <c r="ADR11" s="76"/>
      <c r="ADS11" s="76"/>
      <c r="ADT11" s="76"/>
      <c r="ADU11" s="76"/>
      <c r="ADV11" s="76"/>
      <c r="ADW11" s="76"/>
      <c r="ADX11" s="76"/>
      <c r="ADY11" s="76"/>
      <c r="ADZ11" s="76"/>
      <c r="AEA11" s="76"/>
      <c r="AEB11" s="76"/>
      <c r="AEC11" s="76"/>
      <c r="AED11" s="76"/>
      <c r="AEE11" s="76"/>
      <c r="AEF11" s="76"/>
      <c r="AEG11" s="76"/>
      <c r="AEH11" s="76"/>
      <c r="AEI11" s="76"/>
      <c r="AEJ11" s="76"/>
      <c r="AEK11" s="76"/>
      <c r="AEL11" s="76"/>
      <c r="AEM11" s="76"/>
      <c r="AEN11" s="76"/>
      <c r="AEO11" s="76"/>
      <c r="AEP11" s="76"/>
      <c r="AEQ11" s="76"/>
      <c r="AER11" s="76"/>
      <c r="AES11" s="76"/>
      <c r="AET11" s="76"/>
      <c r="AEU11" s="76"/>
      <c r="AEV11" s="76"/>
      <c r="AEW11" s="76"/>
      <c r="AEX11" s="76"/>
      <c r="AEY11" s="76"/>
      <c r="AEZ11" s="76"/>
      <c r="AFA11" s="76"/>
      <c r="AFB11" s="76"/>
      <c r="AFC11" s="76"/>
      <c r="AFD11" s="76"/>
      <c r="AFE11" s="76"/>
      <c r="AFF11" s="76"/>
      <c r="AFG11" s="76"/>
      <c r="AFH11" s="76"/>
      <c r="AFI11" s="76"/>
      <c r="AFJ11" s="76"/>
      <c r="AFK11" s="76"/>
      <c r="AFL11" s="76"/>
      <c r="AFM11" s="76"/>
      <c r="AFN11" s="76"/>
      <c r="AFO11" s="76"/>
      <c r="AFP11" s="76"/>
      <c r="AFQ11" s="76"/>
      <c r="AFR11" s="76"/>
      <c r="AFS11" s="76"/>
      <c r="AFT11" s="76"/>
      <c r="AFU11" s="76"/>
      <c r="AFV11" s="76"/>
      <c r="AFW11" s="76"/>
      <c r="AFX11" s="76"/>
      <c r="AFY11" s="76"/>
      <c r="AFZ11" s="76"/>
      <c r="AGA11" s="76"/>
      <c r="AGB11" s="76"/>
      <c r="AGC11" s="76"/>
      <c r="AGD11" s="76"/>
      <c r="AGE11" s="76"/>
      <c r="AGF11" s="76"/>
      <c r="AGG11" s="76"/>
      <c r="AGH11" s="76"/>
      <c r="AGI11" s="76"/>
      <c r="AGJ11" s="76"/>
      <c r="AGK11" s="76"/>
      <c r="AGL11" s="76"/>
      <c r="AGM11" s="76"/>
      <c r="AGN11" s="76"/>
      <c r="AGO11" s="76"/>
      <c r="AGP11" s="76"/>
      <c r="AGQ11" s="76"/>
      <c r="AGR11" s="76"/>
      <c r="AGS11" s="76"/>
      <c r="AGT11" s="76"/>
      <c r="AGU11" s="76"/>
      <c r="AGV11" s="76"/>
      <c r="AGW11" s="76"/>
      <c r="AGX11" s="76"/>
      <c r="AGY11" s="76"/>
      <c r="AGZ11" s="76"/>
      <c r="AHA11" s="76"/>
      <c r="AHB11" s="76"/>
      <c r="AHC11" s="76"/>
      <c r="AHD11" s="76"/>
      <c r="AHE11" s="76"/>
      <c r="AHF11" s="76"/>
      <c r="AHG11" s="76"/>
      <c r="AHH11" s="76"/>
      <c r="AHI11" s="76"/>
      <c r="AHJ11" s="76"/>
      <c r="AHK11" s="76"/>
      <c r="AHL11" s="76"/>
      <c r="AHM11" s="76"/>
      <c r="AHN11" s="76"/>
      <c r="AHO11" s="76"/>
      <c r="AHP11" s="76"/>
      <c r="AHQ11" s="76"/>
      <c r="AHR11" s="76"/>
      <c r="AHS11" s="76"/>
      <c r="AHT11" s="76"/>
      <c r="AHU11" s="76"/>
      <c r="AHV11" s="76"/>
      <c r="AHW11" s="76"/>
      <c r="AHX11" s="76"/>
      <c r="AHY11" s="76"/>
      <c r="AHZ11" s="76"/>
      <c r="AIA11" s="76"/>
      <c r="AIB11" s="76"/>
      <c r="AIC11" s="76"/>
      <c r="AID11" s="76"/>
      <c r="AIE11" s="76"/>
      <c r="AIF11" s="76"/>
      <c r="AIG11" s="76"/>
      <c r="AIH11" s="76"/>
      <c r="AII11" s="76"/>
      <c r="AIJ11" s="76"/>
      <c r="AIK11" s="76"/>
      <c r="AIL11" s="76"/>
      <c r="AIM11" s="76"/>
      <c r="AIN11" s="76"/>
      <c r="AIO11" s="76"/>
      <c r="AIP11" s="76"/>
      <c r="AIQ11" s="76"/>
      <c r="AIR11" s="76"/>
      <c r="AIS11" s="76"/>
      <c r="AIT11" s="76"/>
      <c r="AIU11" s="76"/>
      <c r="AIV11" s="76"/>
      <c r="AIW11" s="76"/>
      <c r="AIX11" s="76"/>
      <c r="AIY11" s="76"/>
      <c r="AIZ11" s="76"/>
      <c r="AJA11" s="76"/>
      <c r="AJB11" s="76"/>
      <c r="AJC11" s="76"/>
      <c r="AJD11" s="76"/>
      <c r="AJE11" s="76"/>
      <c r="AJF11" s="76"/>
      <c r="AJG11" s="76"/>
      <c r="AJH11" s="76"/>
      <c r="AJI11" s="76"/>
      <c r="AJJ11" s="76"/>
      <c r="AJK11" s="76"/>
      <c r="AJL11" s="76"/>
      <c r="AJM11" s="76"/>
      <c r="AJN11" s="76"/>
      <c r="AJO11" s="76"/>
      <c r="AJP11" s="76"/>
      <c r="AJQ11" s="76"/>
      <c r="AJR11" s="76"/>
      <c r="AJS11" s="76"/>
      <c r="AJT11" s="76"/>
      <c r="AJU11" s="76"/>
      <c r="AJV11" s="76"/>
      <c r="AJW11" s="76"/>
      <c r="AJX11" s="76"/>
      <c r="AJY11" s="76"/>
      <c r="AJZ11" s="76"/>
      <c r="AKA11" s="76"/>
      <c r="AKB11" s="76"/>
      <c r="AKC11" s="76"/>
      <c r="AKD11" s="76"/>
      <c r="AKE11" s="76"/>
      <c r="AKF11" s="76"/>
      <c r="AKG11" s="76"/>
      <c r="AKH11" s="76"/>
      <c r="AKI11" s="76"/>
      <c r="AKJ11" s="76"/>
      <c r="AKK11" s="76"/>
      <c r="AKL11" s="76"/>
      <c r="AKM11" s="76"/>
      <c r="AKN11" s="76"/>
      <c r="AKO11" s="76"/>
      <c r="AKP11" s="76"/>
      <c r="AKQ11" s="76"/>
      <c r="AKR11" s="76"/>
      <c r="AKS11" s="76"/>
      <c r="AKT11" s="76"/>
      <c r="AKU11" s="76"/>
      <c r="AKV11" s="76"/>
      <c r="AKW11" s="76"/>
      <c r="AKX11" s="76"/>
      <c r="AKY11" s="76"/>
      <c r="AKZ11" s="76"/>
      <c r="ALA11" s="76"/>
      <c r="ALB11" s="76"/>
      <c r="ALC11" s="76"/>
      <c r="ALD11" s="76"/>
      <c r="ALE11" s="76"/>
      <c r="ALF11" s="76"/>
      <c r="ALG11" s="76"/>
      <c r="ALH11" s="76"/>
      <c r="ALI11" s="76"/>
      <c r="ALJ11" s="76"/>
      <c r="ALK11" s="76"/>
      <c r="ALL11" s="76"/>
      <c r="ALM11" s="76"/>
      <c r="ALN11" s="76"/>
      <c r="ALO11" s="76"/>
      <c r="ALP11" s="76"/>
      <c r="ALQ11" s="76"/>
      <c r="ALR11" s="76"/>
      <c r="ALS11" s="76"/>
      <c r="ALT11" s="76"/>
      <c r="ALU11" s="76"/>
      <c r="ALV11" s="76"/>
      <c r="ALW11" s="76"/>
      <c r="ALX11" s="76"/>
      <c r="ALY11" s="76"/>
      <c r="ALZ11" s="76"/>
      <c r="AMA11" s="76"/>
      <c r="AMB11" s="76"/>
      <c r="AMC11" s="76"/>
      <c r="AMD11" s="76"/>
      <c r="AME11" s="76"/>
      <c r="AMF11" s="76"/>
      <c r="AMG11" s="76"/>
      <c r="AMH11" s="76"/>
      <c r="AMI11" s="76"/>
      <c r="AMJ11" s="76"/>
    </row>
    <row r="12" spans="1:1025" x14ac:dyDescent="0.25">
      <c r="A12" s="76"/>
      <c r="B12" s="174"/>
      <c r="C12" s="89"/>
      <c r="D12" s="97">
        <f>SUM(D6:D11)</f>
        <v>29671.033333333326</v>
      </c>
      <c r="E12" s="97"/>
      <c r="F12" s="1"/>
      <c r="G12" s="158">
        <f>SUM(G7:G11)</f>
        <v>25596.440906666663</v>
      </c>
      <c r="H12" s="158">
        <f>SUM(H6:H11)</f>
        <v>274518833.00000006</v>
      </c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  <c r="DF12" s="76"/>
      <c r="DG12" s="76"/>
      <c r="DH12" s="76"/>
      <c r="DI12" s="76"/>
      <c r="DJ12" s="76"/>
      <c r="DK12" s="76"/>
      <c r="DL12" s="76"/>
      <c r="DM12" s="76"/>
      <c r="DN12" s="76"/>
      <c r="DO12" s="76"/>
      <c r="DP12" s="76"/>
      <c r="DQ12" s="76"/>
      <c r="DR12" s="76"/>
      <c r="DS12" s="76"/>
      <c r="DT12" s="76"/>
      <c r="DU12" s="76"/>
      <c r="DV12" s="76"/>
      <c r="DW12" s="76"/>
      <c r="DX12" s="76"/>
      <c r="DY12" s="76"/>
      <c r="DZ12" s="76"/>
      <c r="EA12" s="76"/>
      <c r="EB12" s="76"/>
      <c r="EC12" s="76"/>
      <c r="ED12" s="76"/>
      <c r="EE12" s="76"/>
      <c r="EF12" s="76"/>
      <c r="EG12" s="76"/>
      <c r="EH12" s="76"/>
      <c r="EI12" s="76"/>
      <c r="EJ12" s="76"/>
      <c r="EK12" s="76"/>
      <c r="EL12" s="76"/>
      <c r="EM12" s="76"/>
      <c r="EN12" s="76"/>
      <c r="EO12" s="76"/>
      <c r="EP12" s="76"/>
      <c r="EQ12" s="76"/>
      <c r="ER12" s="76"/>
      <c r="ES12" s="76"/>
      <c r="ET12" s="76"/>
      <c r="EU12" s="76"/>
      <c r="EV12" s="76"/>
      <c r="EW12" s="76"/>
      <c r="EX12" s="76"/>
      <c r="EY12" s="76"/>
      <c r="EZ12" s="76"/>
      <c r="FA12" s="76"/>
      <c r="FB12" s="76"/>
      <c r="FC12" s="76"/>
      <c r="FD12" s="76"/>
      <c r="FE12" s="76"/>
      <c r="FF12" s="76"/>
      <c r="FG12" s="76"/>
      <c r="FH12" s="76"/>
      <c r="FI12" s="76"/>
      <c r="FJ12" s="76"/>
      <c r="FK12" s="76"/>
      <c r="FL12" s="76"/>
      <c r="FM12" s="76"/>
      <c r="FN12" s="76"/>
      <c r="FO12" s="76"/>
      <c r="FP12" s="76"/>
      <c r="FQ12" s="76"/>
      <c r="FR12" s="76"/>
      <c r="FS12" s="76"/>
      <c r="FT12" s="76"/>
      <c r="FU12" s="76"/>
      <c r="FV12" s="76"/>
      <c r="FW12" s="76"/>
      <c r="FX12" s="76"/>
      <c r="FY12" s="76"/>
      <c r="FZ12" s="76"/>
      <c r="GA12" s="76"/>
      <c r="GB12" s="76"/>
      <c r="GC12" s="76"/>
      <c r="GD12" s="76"/>
      <c r="GE12" s="76"/>
      <c r="GF12" s="76"/>
      <c r="GG12" s="76"/>
      <c r="GH12" s="76"/>
      <c r="GI12" s="76"/>
      <c r="GJ12" s="76"/>
      <c r="GK12" s="76"/>
      <c r="GL12" s="76"/>
      <c r="GM12" s="76"/>
      <c r="GN12" s="76"/>
      <c r="GO12" s="76"/>
      <c r="GP12" s="76"/>
      <c r="GQ12" s="76"/>
      <c r="GR12" s="76"/>
      <c r="GS12" s="76"/>
      <c r="GT12" s="76"/>
      <c r="GU12" s="76"/>
      <c r="GV12" s="76"/>
      <c r="GW12" s="76"/>
      <c r="GX12" s="76"/>
      <c r="GY12" s="76"/>
      <c r="GZ12" s="76"/>
      <c r="HA12" s="76"/>
      <c r="HB12" s="76"/>
      <c r="HC12" s="76"/>
      <c r="HD12" s="76"/>
      <c r="HE12" s="76"/>
      <c r="HF12" s="76"/>
      <c r="HG12" s="76"/>
      <c r="HH12" s="76"/>
      <c r="HI12" s="76"/>
      <c r="HJ12" s="76"/>
      <c r="HK12" s="76"/>
      <c r="HL12" s="76"/>
      <c r="HM12" s="76"/>
      <c r="HN12" s="76"/>
      <c r="HO12" s="76"/>
      <c r="HP12" s="76"/>
      <c r="HQ12" s="76"/>
      <c r="HR12" s="76"/>
      <c r="HS12" s="76"/>
      <c r="HT12" s="76"/>
      <c r="HU12" s="76"/>
      <c r="HV12" s="76"/>
      <c r="HW12" s="76"/>
      <c r="HX12" s="76"/>
      <c r="HY12" s="76"/>
      <c r="HZ12" s="76"/>
      <c r="IA12" s="76"/>
      <c r="IB12" s="76"/>
      <c r="IC12" s="76"/>
      <c r="ID12" s="76"/>
      <c r="IE12" s="76"/>
      <c r="IF12" s="76"/>
      <c r="IG12" s="76"/>
      <c r="IH12" s="76"/>
      <c r="II12" s="76"/>
      <c r="IJ12" s="76"/>
      <c r="IK12" s="76"/>
      <c r="IL12" s="76"/>
      <c r="IM12" s="76"/>
      <c r="IN12" s="76"/>
      <c r="IO12" s="76"/>
      <c r="IP12" s="76"/>
      <c r="IQ12" s="76"/>
      <c r="IR12" s="76"/>
      <c r="IS12" s="76"/>
      <c r="IT12" s="76"/>
      <c r="IU12" s="76"/>
      <c r="IV12" s="76"/>
      <c r="IW12" s="76"/>
      <c r="IX12" s="76"/>
      <c r="IY12" s="76"/>
      <c r="IZ12" s="76"/>
      <c r="JA12" s="76"/>
      <c r="JB12" s="76"/>
      <c r="JC12" s="76"/>
      <c r="JD12" s="76"/>
      <c r="JE12" s="76"/>
      <c r="JF12" s="76"/>
      <c r="JG12" s="76"/>
      <c r="JH12" s="76"/>
      <c r="JI12" s="76"/>
      <c r="JJ12" s="76"/>
      <c r="JK12" s="76"/>
      <c r="JL12" s="76"/>
      <c r="JM12" s="76"/>
      <c r="JN12" s="76"/>
      <c r="JO12" s="76"/>
      <c r="JP12" s="76"/>
      <c r="JQ12" s="76"/>
      <c r="JR12" s="76"/>
      <c r="JS12" s="76"/>
      <c r="JT12" s="76"/>
      <c r="JU12" s="76"/>
      <c r="JV12" s="76"/>
      <c r="JW12" s="76"/>
      <c r="JX12" s="76"/>
      <c r="JY12" s="76"/>
      <c r="JZ12" s="76"/>
      <c r="KA12" s="76"/>
      <c r="KB12" s="76"/>
      <c r="KC12" s="76"/>
      <c r="KD12" s="76"/>
      <c r="KE12" s="76"/>
      <c r="KF12" s="76"/>
      <c r="KG12" s="76"/>
      <c r="KH12" s="76"/>
      <c r="KI12" s="76"/>
      <c r="KJ12" s="76"/>
      <c r="KK12" s="76"/>
      <c r="KL12" s="76"/>
      <c r="KM12" s="76"/>
      <c r="KN12" s="76"/>
      <c r="KO12" s="76"/>
      <c r="KP12" s="76"/>
      <c r="KQ12" s="76"/>
      <c r="KR12" s="76"/>
      <c r="KS12" s="76"/>
      <c r="KT12" s="76"/>
      <c r="KU12" s="76"/>
      <c r="KV12" s="76"/>
      <c r="KW12" s="76"/>
      <c r="KX12" s="76"/>
      <c r="KY12" s="76"/>
      <c r="KZ12" s="76"/>
      <c r="LA12" s="76"/>
      <c r="LB12" s="76"/>
      <c r="LC12" s="76"/>
      <c r="LD12" s="76"/>
      <c r="LE12" s="76"/>
      <c r="LF12" s="76"/>
      <c r="LG12" s="76"/>
      <c r="LH12" s="76"/>
      <c r="LI12" s="76"/>
      <c r="LJ12" s="76"/>
      <c r="LK12" s="76"/>
      <c r="LL12" s="76"/>
      <c r="LM12" s="76"/>
      <c r="LN12" s="76"/>
      <c r="LO12" s="76"/>
      <c r="LP12" s="76"/>
      <c r="LQ12" s="76"/>
      <c r="LR12" s="76"/>
      <c r="LS12" s="76"/>
      <c r="LT12" s="76"/>
      <c r="LU12" s="76"/>
      <c r="LV12" s="76"/>
      <c r="LW12" s="76"/>
      <c r="LX12" s="76"/>
      <c r="LY12" s="76"/>
      <c r="LZ12" s="76"/>
      <c r="MA12" s="76"/>
      <c r="MB12" s="76"/>
      <c r="MC12" s="76"/>
      <c r="MD12" s="76"/>
      <c r="ME12" s="76"/>
      <c r="MF12" s="76"/>
      <c r="MG12" s="76"/>
      <c r="MH12" s="76"/>
      <c r="MI12" s="76"/>
      <c r="MJ12" s="76"/>
      <c r="MK12" s="76"/>
      <c r="ML12" s="76"/>
      <c r="MM12" s="76"/>
      <c r="MN12" s="76"/>
      <c r="MO12" s="76"/>
      <c r="MP12" s="76"/>
      <c r="MQ12" s="76"/>
      <c r="MR12" s="76"/>
      <c r="MS12" s="76"/>
      <c r="MT12" s="76"/>
      <c r="MU12" s="76"/>
      <c r="MV12" s="76"/>
      <c r="MW12" s="76"/>
      <c r="MX12" s="76"/>
      <c r="MY12" s="76"/>
      <c r="MZ12" s="76"/>
      <c r="NA12" s="76"/>
      <c r="NB12" s="76"/>
      <c r="NC12" s="76"/>
      <c r="ND12" s="76"/>
      <c r="NE12" s="76"/>
      <c r="NF12" s="76"/>
      <c r="NG12" s="76"/>
      <c r="NH12" s="76"/>
      <c r="NI12" s="76"/>
      <c r="NJ12" s="76"/>
      <c r="NK12" s="76"/>
      <c r="NL12" s="76"/>
      <c r="NM12" s="76"/>
      <c r="NN12" s="76"/>
      <c r="NO12" s="76"/>
      <c r="NP12" s="76"/>
      <c r="NQ12" s="76"/>
      <c r="NR12" s="76"/>
      <c r="NS12" s="76"/>
      <c r="NT12" s="76"/>
      <c r="NU12" s="76"/>
      <c r="NV12" s="76"/>
      <c r="NW12" s="76"/>
      <c r="NX12" s="76"/>
      <c r="NY12" s="76"/>
      <c r="NZ12" s="76"/>
      <c r="OA12" s="76"/>
      <c r="OB12" s="76"/>
      <c r="OC12" s="76"/>
      <c r="OD12" s="76"/>
      <c r="OE12" s="76"/>
      <c r="OF12" s="76"/>
      <c r="OG12" s="76"/>
      <c r="OH12" s="76"/>
      <c r="OI12" s="76"/>
      <c r="OJ12" s="76"/>
      <c r="OK12" s="76"/>
      <c r="OL12" s="76"/>
      <c r="OM12" s="76"/>
      <c r="ON12" s="76"/>
      <c r="OO12" s="76"/>
      <c r="OP12" s="76"/>
      <c r="OQ12" s="76"/>
      <c r="OR12" s="76"/>
      <c r="OS12" s="76"/>
      <c r="OT12" s="76"/>
      <c r="OU12" s="76"/>
      <c r="OV12" s="76"/>
      <c r="OW12" s="76"/>
      <c r="OX12" s="76"/>
      <c r="OY12" s="76"/>
      <c r="OZ12" s="76"/>
      <c r="PA12" s="76"/>
      <c r="PB12" s="76"/>
      <c r="PC12" s="76"/>
      <c r="PD12" s="76"/>
      <c r="PE12" s="76"/>
      <c r="PF12" s="76"/>
      <c r="PG12" s="76"/>
      <c r="PH12" s="76"/>
      <c r="PI12" s="76"/>
      <c r="PJ12" s="76"/>
      <c r="PK12" s="76"/>
      <c r="PL12" s="76"/>
      <c r="PM12" s="76"/>
      <c r="PN12" s="76"/>
      <c r="PO12" s="76"/>
      <c r="PP12" s="76"/>
      <c r="PQ12" s="76"/>
      <c r="PR12" s="76"/>
      <c r="PS12" s="76"/>
      <c r="PT12" s="76"/>
      <c r="PU12" s="76"/>
      <c r="PV12" s="76"/>
      <c r="PW12" s="76"/>
      <c r="PX12" s="76"/>
      <c r="PY12" s="76"/>
      <c r="PZ12" s="76"/>
      <c r="QA12" s="76"/>
      <c r="QB12" s="76"/>
      <c r="QC12" s="76"/>
      <c r="QD12" s="76"/>
      <c r="QE12" s="76"/>
      <c r="QF12" s="76"/>
      <c r="QG12" s="76"/>
      <c r="QH12" s="76"/>
      <c r="QI12" s="76"/>
      <c r="QJ12" s="76"/>
      <c r="QK12" s="76"/>
      <c r="QL12" s="76"/>
      <c r="QM12" s="76"/>
      <c r="QN12" s="76"/>
      <c r="QO12" s="76"/>
      <c r="QP12" s="76"/>
      <c r="QQ12" s="76"/>
      <c r="QR12" s="76"/>
      <c r="QS12" s="76"/>
      <c r="QT12" s="76"/>
      <c r="QU12" s="76"/>
      <c r="QV12" s="76"/>
      <c r="QW12" s="76"/>
      <c r="QX12" s="76"/>
      <c r="QY12" s="76"/>
      <c r="QZ12" s="76"/>
      <c r="RA12" s="76"/>
      <c r="RB12" s="76"/>
      <c r="RC12" s="76"/>
      <c r="RD12" s="76"/>
      <c r="RE12" s="76"/>
      <c r="RF12" s="76"/>
      <c r="RG12" s="76"/>
      <c r="RH12" s="76"/>
      <c r="RI12" s="76"/>
      <c r="RJ12" s="76"/>
      <c r="RK12" s="76"/>
      <c r="RL12" s="76"/>
      <c r="RM12" s="76"/>
      <c r="RN12" s="76"/>
      <c r="RO12" s="76"/>
      <c r="RP12" s="76"/>
      <c r="RQ12" s="76"/>
      <c r="RR12" s="76"/>
      <c r="RS12" s="76"/>
      <c r="RT12" s="76"/>
      <c r="RU12" s="76"/>
      <c r="RV12" s="76"/>
      <c r="RW12" s="76"/>
      <c r="RX12" s="76"/>
      <c r="RY12" s="76"/>
      <c r="RZ12" s="76"/>
      <c r="SA12" s="76"/>
      <c r="SB12" s="76"/>
      <c r="SC12" s="76"/>
      <c r="SD12" s="76"/>
      <c r="SE12" s="76"/>
      <c r="SF12" s="76"/>
      <c r="SG12" s="76"/>
      <c r="SH12" s="76"/>
      <c r="SI12" s="76"/>
      <c r="SJ12" s="76"/>
      <c r="SK12" s="76"/>
      <c r="SL12" s="76"/>
      <c r="SM12" s="76"/>
      <c r="SN12" s="76"/>
      <c r="SO12" s="76"/>
      <c r="SP12" s="76"/>
      <c r="SQ12" s="76"/>
      <c r="SR12" s="76"/>
      <c r="SS12" s="76"/>
      <c r="ST12" s="76"/>
      <c r="SU12" s="76"/>
      <c r="SV12" s="76"/>
      <c r="SW12" s="76"/>
      <c r="SX12" s="76"/>
      <c r="SY12" s="76"/>
      <c r="SZ12" s="76"/>
      <c r="TA12" s="76"/>
      <c r="TB12" s="76"/>
      <c r="TC12" s="76"/>
      <c r="TD12" s="76"/>
      <c r="TE12" s="76"/>
      <c r="TF12" s="76"/>
      <c r="TG12" s="76"/>
      <c r="TH12" s="76"/>
      <c r="TI12" s="76"/>
      <c r="TJ12" s="76"/>
      <c r="TK12" s="76"/>
      <c r="TL12" s="76"/>
      <c r="TM12" s="76"/>
      <c r="TN12" s="76"/>
      <c r="TO12" s="76"/>
      <c r="TP12" s="76"/>
      <c r="TQ12" s="76"/>
      <c r="TR12" s="76"/>
      <c r="TS12" s="76"/>
      <c r="TT12" s="76"/>
      <c r="TU12" s="76"/>
      <c r="TV12" s="76"/>
      <c r="TW12" s="76"/>
      <c r="TX12" s="76"/>
      <c r="TY12" s="76"/>
      <c r="TZ12" s="76"/>
      <c r="UA12" s="76"/>
      <c r="UB12" s="76"/>
      <c r="UC12" s="76"/>
      <c r="UD12" s="76"/>
      <c r="UE12" s="76"/>
      <c r="UF12" s="76"/>
      <c r="UG12" s="76"/>
      <c r="UH12" s="76"/>
      <c r="UI12" s="76"/>
      <c r="UJ12" s="76"/>
      <c r="UK12" s="76"/>
      <c r="UL12" s="76"/>
      <c r="UM12" s="76"/>
      <c r="UN12" s="76"/>
      <c r="UO12" s="76"/>
      <c r="UP12" s="76"/>
      <c r="UQ12" s="76"/>
      <c r="UR12" s="76"/>
      <c r="US12" s="76"/>
      <c r="UT12" s="76"/>
      <c r="UU12" s="76"/>
      <c r="UV12" s="76"/>
      <c r="UW12" s="76"/>
      <c r="UX12" s="76"/>
      <c r="UY12" s="76"/>
      <c r="UZ12" s="76"/>
      <c r="VA12" s="76"/>
      <c r="VB12" s="76"/>
      <c r="VC12" s="76"/>
      <c r="VD12" s="76"/>
      <c r="VE12" s="76"/>
      <c r="VF12" s="76"/>
      <c r="VG12" s="76"/>
      <c r="VH12" s="76"/>
      <c r="VI12" s="76"/>
      <c r="VJ12" s="76"/>
      <c r="VK12" s="76"/>
      <c r="VL12" s="76"/>
      <c r="VM12" s="76"/>
      <c r="VN12" s="76"/>
      <c r="VO12" s="76"/>
      <c r="VP12" s="76"/>
      <c r="VQ12" s="76"/>
      <c r="VR12" s="76"/>
      <c r="VS12" s="76"/>
      <c r="VT12" s="76"/>
      <c r="VU12" s="76"/>
      <c r="VV12" s="76"/>
      <c r="VW12" s="76"/>
      <c r="VX12" s="76"/>
      <c r="VY12" s="76"/>
      <c r="VZ12" s="76"/>
      <c r="WA12" s="76"/>
      <c r="WB12" s="76"/>
      <c r="WC12" s="76"/>
      <c r="WD12" s="76"/>
      <c r="WE12" s="76"/>
      <c r="WF12" s="76"/>
      <c r="WG12" s="76"/>
      <c r="WH12" s="76"/>
      <c r="WI12" s="76"/>
      <c r="WJ12" s="76"/>
      <c r="WK12" s="76"/>
      <c r="WL12" s="76"/>
      <c r="WM12" s="76"/>
      <c r="WN12" s="76"/>
      <c r="WO12" s="76"/>
      <c r="WP12" s="76"/>
      <c r="WQ12" s="76"/>
      <c r="WR12" s="76"/>
      <c r="WS12" s="76"/>
      <c r="WT12" s="76"/>
      <c r="WU12" s="76"/>
      <c r="WV12" s="76"/>
      <c r="WW12" s="76"/>
      <c r="WX12" s="76"/>
      <c r="WY12" s="76"/>
      <c r="WZ12" s="76"/>
      <c r="XA12" s="76"/>
      <c r="XB12" s="76"/>
      <c r="XC12" s="76"/>
      <c r="XD12" s="76"/>
      <c r="XE12" s="76"/>
      <c r="XF12" s="76"/>
      <c r="XG12" s="76"/>
      <c r="XH12" s="76"/>
      <c r="XI12" s="76"/>
      <c r="XJ12" s="76"/>
      <c r="XK12" s="76"/>
      <c r="XL12" s="76"/>
      <c r="XM12" s="76"/>
      <c r="XN12" s="76"/>
      <c r="XO12" s="76"/>
      <c r="XP12" s="76"/>
      <c r="XQ12" s="76"/>
      <c r="XR12" s="76"/>
      <c r="XS12" s="76"/>
      <c r="XT12" s="76"/>
      <c r="XU12" s="76"/>
      <c r="XV12" s="76"/>
      <c r="XW12" s="76"/>
      <c r="XX12" s="76"/>
      <c r="XY12" s="76"/>
      <c r="XZ12" s="76"/>
      <c r="YA12" s="76"/>
      <c r="YB12" s="76"/>
      <c r="YC12" s="76"/>
      <c r="YD12" s="76"/>
      <c r="YE12" s="76"/>
      <c r="YF12" s="76"/>
      <c r="YG12" s="76"/>
      <c r="YH12" s="76"/>
      <c r="YI12" s="76"/>
      <c r="YJ12" s="76"/>
      <c r="YK12" s="76"/>
      <c r="YL12" s="76"/>
      <c r="YM12" s="76"/>
      <c r="YN12" s="76"/>
      <c r="YO12" s="76"/>
      <c r="YP12" s="76"/>
      <c r="YQ12" s="76"/>
      <c r="YR12" s="76"/>
      <c r="YS12" s="76"/>
      <c r="YT12" s="76"/>
      <c r="YU12" s="76"/>
      <c r="YV12" s="76"/>
      <c r="YW12" s="76"/>
      <c r="YX12" s="76"/>
      <c r="YY12" s="76"/>
      <c r="YZ12" s="76"/>
      <c r="ZA12" s="76"/>
      <c r="ZB12" s="76"/>
      <c r="ZC12" s="76"/>
      <c r="ZD12" s="76"/>
      <c r="ZE12" s="76"/>
      <c r="ZF12" s="76"/>
      <c r="ZG12" s="76"/>
      <c r="ZH12" s="76"/>
      <c r="ZI12" s="76"/>
      <c r="ZJ12" s="76"/>
      <c r="ZK12" s="76"/>
      <c r="ZL12" s="76"/>
      <c r="ZM12" s="76"/>
      <c r="ZN12" s="76"/>
      <c r="ZO12" s="76"/>
      <c r="ZP12" s="76"/>
      <c r="ZQ12" s="76"/>
      <c r="ZR12" s="76"/>
      <c r="ZS12" s="76"/>
      <c r="ZT12" s="76"/>
      <c r="ZU12" s="76"/>
      <c r="ZV12" s="76"/>
      <c r="ZW12" s="76"/>
      <c r="ZX12" s="76"/>
      <c r="ZY12" s="76"/>
      <c r="ZZ12" s="76"/>
      <c r="AAA12" s="76"/>
      <c r="AAB12" s="76"/>
      <c r="AAC12" s="76"/>
      <c r="AAD12" s="76"/>
      <c r="AAE12" s="76"/>
      <c r="AAF12" s="76"/>
      <c r="AAG12" s="76"/>
      <c r="AAH12" s="76"/>
      <c r="AAI12" s="76"/>
      <c r="AAJ12" s="76"/>
      <c r="AAK12" s="76"/>
      <c r="AAL12" s="76"/>
      <c r="AAM12" s="76"/>
      <c r="AAN12" s="76"/>
      <c r="AAO12" s="76"/>
      <c r="AAP12" s="76"/>
      <c r="AAQ12" s="76"/>
      <c r="AAR12" s="76"/>
      <c r="AAS12" s="76"/>
      <c r="AAT12" s="76"/>
      <c r="AAU12" s="76"/>
      <c r="AAV12" s="76"/>
      <c r="AAW12" s="76"/>
      <c r="AAX12" s="76"/>
      <c r="AAY12" s="76"/>
      <c r="AAZ12" s="76"/>
      <c r="ABA12" s="76"/>
      <c r="ABB12" s="76"/>
      <c r="ABC12" s="76"/>
      <c r="ABD12" s="76"/>
      <c r="ABE12" s="76"/>
      <c r="ABF12" s="76"/>
      <c r="ABG12" s="76"/>
      <c r="ABH12" s="76"/>
      <c r="ABI12" s="76"/>
      <c r="ABJ12" s="76"/>
      <c r="ABK12" s="76"/>
      <c r="ABL12" s="76"/>
      <c r="ABM12" s="76"/>
      <c r="ABN12" s="76"/>
      <c r="ABO12" s="76"/>
      <c r="ABP12" s="76"/>
      <c r="ABQ12" s="76"/>
      <c r="ABR12" s="76"/>
      <c r="ABS12" s="76"/>
      <c r="ABT12" s="76"/>
      <c r="ABU12" s="76"/>
      <c r="ABV12" s="76"/>
      <c r="ABW12" s="76"/>
      <c r="ABX12" s="76"/>
      <c r="ABY12" s="76"/>
      <c r="ABZ12" s="76"/>
      <c r="ACA12" s="76"/>
      <c r="ACB12" s="76"/>
      <c r="ACC12" s="76"/>
      <c r="ACD12" s="76"/>
      <c r="ACE12" s="76"/>
      <c r="ACF12" s="76"/>
      <c r="ACG12" s="76"/>
      <c r="ACH12" s="76"/>
      <c r="ACI12" s="76"/>
      <c r="ACJ12" s="76"/>
      <c r="ACK12" s="76"/>
      <c r="ACL12" s="76"/>
      <c r="ACM12" s="76"/>
      <c r="ACN12" s="76"/>
      <c r="ACO12" s="76"/>
      <c r="ACP12" s="76"/>
      <c r="ACQ12" s="76"/>
      <c r="ACR12" s="76"/>
      <c r="ACS12" s="76"/>
      <c r="ACT12" s="76"/>
      <c r="ACU12" s="76"/>
      <c r="ACV12" s="76"/>
      <c r="ACW12" s="76"/>
      <c r="ACX12" s="76"/>
      <c r="ACY12" s="76"/>
      <c r="ACZ12" s="76"/>
      <c r="ADA12" s="76"/>
      <c r="ADB12" s="76"/>
      <c r="ADC12" s="76"/>
      <c r="ADD12" s="76"/>
      <c r="ADE12" s="76"/>
      <c r="ADF12" s="76"/>
      <c r="ADG12" s="76"/>
      <c r="ADH12" s="76"/>
      <c r="ADI12" s="76"/>
      <c r="ADJ12" s="76"/>
      <c r="ADK12" s="76"/>
      <c r="ADL12" s="76"/>
      <c r="ADM12" s="76"/>
      <c r="ADN12" s="76"/>
      <c r="ADO12" s="76"/>
      <c r="ADP12" s="76"/>
      <c r="ADQ12" s="76"/>
      <c r="ADR12" s="76"/>
      <c r="ADS12" s="76"/>
      <c r="ADT12" s="76"/>
      <c r="ADU12" s="76"/>
      <c r="ADV12" s="76"/>
      <c r="ADW12" s="76"/>
      <c r="ADX12" s="76"/>
      <c r="ADY12" s="76"/>
      <c r="ADZ12" s="76"/>
      <c r="AEA12" s="76"/>
      <c r="AEB12" s="76"/>
      <c r="AEC12" s="76"/>
      <c r="AED12" s="76"/>
      <c r="AEE12" s="76"/>
      <c r="AEF12" s="76"/>
      <c r="AEG12" s="76"/>
      <c r="AEH12" s="76"/>
      <c r="AEI12" s="76"/>
      <c r="AEJ12" s="76"/>
      <c r="AEK12" s="76"/>
      <c r="AEL12" s="76"/>
      <c r="AEM12" s="76"/>
      <c r="AEN12" s="76"/>
      <c r="AEO12" s="76"/>
      <c r="AEP12" s="76"/>
      <c r="AEQ12" s="76"/>
      <c r="AER12" s="76"/>
      <c r="AES12" s="76"/>
      <c r="AET12" s="76"/>
      <c r="AEU12" s="76"/>
      <c r="AEV12" s="76"/>
      <c r="AEW12" s="76"/>
      <c r="AEX12" s="76"/>
      <c r="AEY12" s="76"/>
      <c r="AEZ12" s="76"/>
      <c r="AFA12" s="76"/>
      <c r="AFB12" s="76"/>
      <c r="AFC12" s="76"/>
      <c r="AFD12" s="76"/>
      <c r="AFE12" s="76"/>
      <c r="AFF12" s="76"/>
      <c r="AFG12" s="76"/>
      <c r="AFH12" s="76"/>
      <c r="AFI12" s="76"/>
      <c r="AFJ12" s="76"/>
      <c r="AFK12" s="76"/>
      <c r="AFL12" s="76"/>
      <c r="AFM12" s="76"/>
      <c r="AFN12" s="76"/>
      <c r="AFO12" s="76"/>
      <c r="AFP12" s="76"/>
      <c r="AFQ12" s="76"/>
      <c r="AFR12" s="76"/>
      <c r="AFS12" s="76"/>
      <c r="AFT12" s="76"/>
      <c r="AFU12" s="76"/>
      <c r="AFV12" s="76"/>
      <c r="AFW12" s="76"/>
      <c r="AFX12" s="76"/>
      <c r="AFY12" s="76"/>
      <c r="AFZ12" s="76"/>
      <c r="AGA12" s="76"/>
      <c r="AGB12" s="76"/>
      <c r="AGC12" s="76"/>
      <c r="AGD12" s="76"/>
      <c r="AGE12" s="76"/>
      <c r="AGF12" s="76"/>
      <c r="AGG12" s="76"/>
      <c r="AGH12" s="76"/>
      <c r="AGI12" s="76"/>
      <c r="AGJ12" s="76"/>
      <c r="AGK12" s="76"/>
      <c r="AGL12" s="76"/>
      <c r="AGM12" s="76"/>
      <c r="AGN12" s="76"/>
      <c r="AGO12" s="76"/>
      <c r="AGP12" s="76"/>
      <c r="AGQ12" s="76"/>
      <c r="AGR12" s="76"/>
      <c r="AGS12" s="76"/>
      <c r="AGT12" s="76"/>
      <c r="AGU12" s="76"/>
      <c r="AGV12" s="76"/>
      <c r="AGW12" s="76"/>
      <c r="AGX12" s="76"/>
      <c r="AGY12" s="76"/>
      <c r="AGZ12" s="76"/>
      <c r="AHA12" s="76"/>
      <c r="AHB12" s="76"/>
      <c r="AHC12" s="76"/>
      <c r="AHD12" s="76"/>
      <c r="AHE12" s="76"/>
      <c r="AHF12" s="76"/>
      <c r="AHG12" s="76"/>
      <c r="AHH12" s="76"/>
      <c r="AHI12" s="76"/>
      <c r="AHJ12" s="76"/>
      <c r="AHK12" s="76"/>
      <c r="AHL12" s="76"/>
      <c r="AHM12" s="76"/>
      <c r="AHN12" s="76"/>
      <c r="AHO12" s="76"/>
      <c r="AHP12" s="76"/>
      <c r="AHQ12" s="76"/>
      <c r="AHR12" s="76"/>
      <c r="AHS12" s="76"/>
      <c r="AHT12" s="76"/>
      <c r="AHU12" s="76"/>
      <c r="AHV12" s="76"/>
      <c r="AHW12" s="76"/>
      <c r="AHX12" s="76"/>
      <c r="AHY12" s="76"/>
      <c r="AHZ12" s="76"/>
      <c r="AIA12" s="76"/>
      <c r="AIB12" s="76"/>
      <c r="AIC12" s="76"/>
      <c r="AID12" s="76"/>
      <c r="AIE12" s="76"/>
      <c r="AIF12" s="76"/>
      <c r="AIG12" s="76"/>
      <c r="AIH12" s="76"/>
      <c r="AII12" s="76"/>
      <c r="AIJ12" s="76"/>
      <c r="AIK12" s="76"/>
      <c r="AIL12" s="76"/>
      <c r="AIM12" s="76"/>
      <c r="AIN12" s="76"/>
      <c r="AIO12" s="76"/>
      <c r="AIP12" s="76"/>
      <c r="AIQ12" s="76"/>
      <c r="AIR12" s="76"/>
      <c r="AIS12" s="76"/>
      <c r="AIT12" s="76"/>
      <c r="AIU12" s="76"/>
      <c r="AIV12" s="76"/>
      <c r="AIW12" s="76"/>
      <c r="AIX12" s="76"/>
      <c r="AIY12" s="76"/>
      <c r="AIZ12" s="76"/>
      <c r="AJA12" s="76"/>
      <c r="AJB12" s="76"/>
      <c r="AJC12" s="76"/>
      <c r="AJD12" s="76"/>
      <c r="AJE12" s="76"/>
      <c r="AJF12" s="76"/>
      <c r="AJG12" s="76"/>
      <c r="AJH12" s="76"/>
      <c r="AJI12" s="76"/>
      <c r="AJJ12" s="76"/>
      <c r="AJK12" s="76"/>
      <c r="AJL12" s="76"/>
      <c r="AJM12" s="76"/>
      <c r="AJN12" s="76"/>
      <c r="AJO12" s="76"/>
      <c r="AJP12" s="76"/>
      <c r="AJQ12" s="76"/>
      <c r="AJR12" s="76"/>
      <c r="AJS12" s="76"/>
      <c r="AJT12" s="76"/>
      <c r="AJU12" s="76"/>
      <c r="AJV12" s="76"/>
      <c r="AJW12" s="76"/>
      <c r="AJX12" s="76"/>
      <c r="AJY12" s="76"/>
      <c r="AJZ12" s="76"/>
      <c r="AKA12" s="76"/>
      <c r="AKB12" s="76"/>
      <c r="AKC12" s="76"/>
      <c r="AKD12" s="76"/>
      <c r="AKE12" s="76"/>
      <c r="AKF12" s="76"/>
      <c r="AKG12" s="76"/>
      <c r="AKH12" s="76"/>
      <c r="AKI12" s="76"/>
      <c r="AKJ12" s="76"/>
      <c r="AKK12" s="76"/>
      <c r="AKL12" s="76"/>
      <c r="AKM12" s="76"/>
      <c r="AKN12" s="76"/>
      <c r="AKO12" s="76"/>
      <c r="AKP12" s="76"/>
      <c r="AKQ12" s="76"/>
      <c r="AKR12" s="76"/>
      <c r="AKS12" s="76"/>
      <c r="AKT12" s="76"/>
      <c r="AKU12" s="76"/>
      <c r="AKV12" s="76"/>
      <c r="AKW12" s="76"/>
      <c r="AKX12" s="76"/>
      <c r="AKY12" s="76"/>
      <c r="AKZ12" s="76"/>
      <c r="ALA12" s="76"/>
      <c r="ALB12" s="76"/>
      <c r="ALC12" s="76"/>
      <c r="ALD12" s="76"/>
      <c r="ALE12" s="76"/>
      <c r="ALF12" s="76"/>
      <c r="ALG12" s="76"/>
      <c r="ALH12" s="76"/>
      <c r="ALI12" s="76"/>
      <c r="ALJ12" s="76"/>
      <c r="ALK12" s="76"/>
      <c r="ALL12" s="76"/>
      <c r="ALM12" s="76"/>
      <c r="ALN12" s="76"/>
      <c r="ALO12" s="76"/>
      <c r="ALP12" s="76"/>
      <c r="ALQ12" s="76"/>
      <c r="ALR12" s="76"/>
      <c r="ALS12" s="76"/>
      <c r="ALT12" s="76"/>
      <c r="ALU12" s="76"/>
      <c r="ALV12" s="76"/>
      <c r="ALW12" s="76"/>
      <c r="ALX12" s="76"/>
      <c r="ALY12" s="76"/>
      <c r="ALZ12" s="76"/>
      <c r="AMA12" s="76"/>
      <c r="AMB12" s="76"/>
      <c r="AMC12" s="76"/>
      <c r="AMD12" s="76"/>
      <c r="AME12" s="76"/>
      <c r="AMF12" s="76"/>
      <c r="AMG12" s="76"/>
      <c r="AMH12" s="76"/>
      <c r="AMI12" s="76"/>
      <c r="AMJ12" s="76"/>
    </row>
    <row r="13" spans="1:1025" x14ac:dyDescent="0.25">
      <c r="A13" s="177" t="s">
        <v>50</v>
      </c>
      <c r="B13" s="170"/>
      <c r="C13" s="102"/>
      <c r="D13" s="80"/>
      <c r="E13" s="80"/>
      <c r="F13" s="275"/>
      <c r="G13" s="275"/>
      <c r="H13" s="275"/>
      <c r="I13" s="80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  <c r="DF13" s="76"/>
      <c r="DG13" s="76"/>
      <c r="DH13" s="76"/>
      <c r="DI13" s="76"/>
      <c r="DJ13" s="76"/>
      <c r="DK13" s="76"/>
      <c r="DL13" s="76"/>
      <c r="DM13" s="76"/>
      <c r="DN13" s="76"/>
      <c r="DO13" s="76"/>
      <c r="DP13" s="76"/>
      <c r="DQ13" s="76"/>
      <c r="DR13" s="76"/>
      <c r="DS13" s="76"/>
      <c r="DT13" s="76"/>
      <c r="DU13" s="76"/>
      <c r="DV13" s="76"/>
      <c r="DW13" s="76"/>
      <c r="DX13" s="76"/>
      <c r="DY13" s="76"/>
      <c r="DZ13" s="76"/>
      <c r="EA13" s="76"/>
      <c r="EB13" s="76"/>
      <c r="EC13" s="76"/>
      <c r="ED13" s="76"/>
      <c r="EE13" s="76"/>
      <c r="EF13" s="76"/>
      <c r="EG13" s="76"/>
      <c r="EH13" s="76"/>
      <c r="EI13" s="76"/>
      <c r="EJ13" s="76"/>
      <c r="EK13" s="76"/>
      <c r="EL13" s="76"/>
      <c r="EM13" s="76"/>
      <c r="EN13" s="76"/>
      <c r="EO13" s="76"/>
      <c r="EP13" s="76"/>
      <c r="EQ13" s="76"/>
      <c r="ER13" s="76"/>
      <c r="ES13" s="76"/>
      <c r="ET13" s="76"/>
      <c r="EU13" s="76"/>
      <c r="EV13" s="76"/>
      <c r="EW13" s="76"/>
      <c r="EX13" s="76"/>
      <c r="EY13" s="76"/>
      <c r="EZ13" s="76"/>
      <c r="FA13" s="76"/>
      <c r="FB13" s="76"/>
      <c r="FC13" s="76"/>
      <c r="FD13" s="76"/>
      <c r="FE13" s="76"/>
      <c r="FF13" s="76"/>
      <c r="FG13" s="76"/>
      <c r="FH13" s="76"/>
      <c r="FI13" s="76"/>
      <c r="FJ13" s="76"/>
      <c r="FK13" s="76"/>
      <c r="FL13" s="76"/>
      <c r="FM13" s="76"/>
      <c r="FN13" s="76"/>
      <c r="FO13" s="76"/>
      <c r="FP13" s="76"/>
      <c r="FQ13" s="76"/>
      <c r="FR13" s="76"/>
      <c r="FS13" s="76"/>
      <c r="FT13" s="76"/>
      <c r="FU13" s="76"/>
      <c r="FV13" s="76"/>
      <c r="FW13" s="76"/>
      <c r="FX13" s="76"/>
      <c r="FY13" s="76"/>
      <c r="FZ13" s="76"/>
      <c r="GA13" s="76"/>
      <c r="GB13" s="76"/>
      <c r="GC13" s="76"/>
      <c r="GD13" s="76"/>
      <c r="GE13" s="76"/>
      <c r="GF13" s="76"/>
      <c r="GG13" s="76"/>
      <c r="GH13" s="76"/>
      <c r="GI13" s="76"/>
      <c r="GJ13" s="76"/>
      <c r="GK13" s="76"/>
      <c r="GL13" s="76"/>
      <c r="GM13" s="76"/>
      <c r="GN13" s="76"/>
      <c r="GO13" s="76"/>
      <c r="GP13" s="76"/>
      <c r="GQ13" s="76"/>
      <c r="GR13" s="76"/>
      <c r="GS13" s="76"/>
      <c r="GT13" s="76"/>
      <c r="GU13" s="76"/>
      <c r="GV13" s="76"/>
      <c r="GW13" s="76"/>
      <c r="GX13" s="76"/>
      <c r="GY13" s="76"/>
      <c r="GZ13" s="76"/>
      <c r="HA13" s="76"/>
      <c r="HB13" s="76"/>
      <c r="HC13" s="76"/>
      <c r="HD13" s="76"/>
      <c r="HE13" s="76"/>
      <c r="HF13" s="76"/>
      <c r="HG13" s="76"/>
      <c r="HH13" s="76"/>
      <c r="HI13" s="76"/>
      <c r="HJ13" s="76"/>
      <c r="HK13" s="76"/>
      <c r="HL13" s="76"/>
      <c r="HM13" s="76"/>
      <c r="HN13" s="76"/>
      <c r="HO13" s="76"/>
      <c r="HP13" s="76"/>
      <c r="HQ13" s="76"/>
      <c r="HR13" s="76"/>
      <c r="HS13" s="76"/>
      <c r="HT13" s="76"/>
      <c r="HU13" s="76"/>
      <c r="HV13" s="76"/>
      <c r="HW13" s="76"/>
      <c r="HX13" s="76"/>
      <c r="HY13" s="76"/>
      <c r="HZ13" s="76"/>
      <c r="IA13" s="76"/>
      <c r="IB13" s="76"/>
      <c r="IC13" s="76"/>
      <c r="ID13" s="76"/>
      <c r="IE13" s="76"/>
      <c r="IF13" s="76"/>
      <c r="IG13" s="76"/>
      <c r="IH13" s="76"/>
      <c r="II13" s="76"/>
      <c r="IJ13" s="76"/>
      <c r="IK13" s="76"/>
      <c r="IL13" s="76"/>
      <c r="IM13" s="76"/>
      <c r="IN13" s="76"/>
      <c r="IO13" s="76"/>
      <c r="IP13" s="76"/>
      <c r="IQ13" s="76"/>
      <c r="IR13" s="76"/>
      <c r="IS13" s="76"/>
      <c r="IT13" s="76"/>
      <c r="IU13" s="76"/>
      <c r="IV13" s="76"/>
      <c r="IW13" s="76"/>
      <c r="IX13" s="76"/>
      <c r="IY13" s="76"/>
      <c r="IZ13" s="76"/>
      <c r="JA13" s="76"/>
      <c r="JB13" s="76"/>
      <c r="JC13" s="76"/>
      <c r="JD13" s="76"/>
      <c r="JE13" s="76"/>
      <c r="JF13" s="76"/>
      <c r="JG13" s="76"/>
      <c r="JH13" s="76"/>
      <c r="JI13" s="76"/>
      <c r="JJ13" s="76"/>
      <c r="JK13" s="76"/>
      <c r="JL13" s="76"/>
      <c r="JM13" s="76"/>
      <c r="JN13" s="76"/>
      <c r="JO13" s="76"/>
      <c r="JP13" s="76"/>
      <c r="JQ13" s="76"/>
      <c r="JR13" s="76"/>
      <c r="JS13" s="76"/>
      <c r="JT13" s="76"/>
      <c r="JU13" s="76"/>
      <c r="JV13" s="76"/>
      <c r="JW13" s="76"/>
      <c r="JX13" s="76"/>
      <c r="JY13" s="76"/>
      <c r="JZ13" s="76"/>
      <c r="KA13" s="76"/>
      <c r="KB13" s="76"/>
      <c r="KC13" s="76"/>
      <c r="KD13" s="76"/>
      <c r="KE13" s="76"/>
      <c r="KF13" s="76"/>
      <c r="KG13" s="76"/>
      <c r="KH13" s="76"/>
      <c r="KI13" s="76"/>
      <c r="KJ13" s="76"/>
      <c r="KK13" s="76"/>
      <c r="KL13" s="76"/>
      <c r="KM13" s="76"/>
      <c r="KN13" s="76"/>
      <c r="KO13" s="76"/>
      <c r="KP13" s="76"/>
      <c r="KQ13" s="76"/>
      <c r="KR13" s="76"/>
      <c r="KS13" s="76"/>
      <c r="KT13" s="76"/>
      <c r="KU13" s="76"/>
      <c r="KV13" s="76"/>
      <c r="KW13" s="76"/>
      <c r="KX13" s="76"/>
      <c r="KY13" s="76"/>
      <c r="KZ13" s="76"/>
      <c r="LA13" s="76"/>
      <c r="LB13" s="76"/>
      <c r="LC13" s="76"/>
      <c r="LD13" s="76"/>
      <c r="LE13" s="76"/>
      <c r="LF13" s="76"/>
      <c r="LG13" s="76"/>
      <c r="LH13" s="76"/>
      <c r="LI13" s="76"/>
      <c r="LJ13" s="76"/>
      <c r="LK13" s="76"/>
      <c r="LL13" s="76"/>
      <c r="LM13" s="76"/>
      <c r="LN13" s="76"/>
      <c r="LO13" s="76"/>
      <c r="LP13" s="76"/>
      <c r="LQ13" s="76"/>
      <c r="LR13" s="76"/>
      <c r="LS13" s="76"/>
      <c r="LT13" s="76"/>
      <c r="LU13" s="76"/>
      <c r="LV13" s="76"/>
      <c r="LW13" s="76"/>
      <c r="LX13" s="76"/>
      <c r="LY13" s="76"/>
      <c r="LZ13" s="76"/>
      <c r="MA13" s="76"/>
      <c r="MB13" s="76"/>
      <c r="MC13" s="76"/>
      <c r="MD13" s="76"/>
      <c r="ME13" s="76"/>
      <c r="MF13" s="76"/>
      <c r="MG13" s="76"/>
      <c r="MH13" s="76"/>
      <c r="MI13" s="76"/>
      <c r="MJ13" s="76"/>
      <c r="MK13" s="76"/>
      <c r="ML13" s="76"/>
      <c r="MM13" s="76"/>
      <c r="MN13" s="76"/>
      <c r="MO13" s="76"/>
      <c r="MP13" s="76"/>
      <c r="MQ13" s="76"/>
      <c r="MR13" s="76"/>
      <c r="MS13" s="76"/>
      <c r="MT13" s="76"/>
      <c r="MU13" s="76"/>
      <c r="MV13" s="76"/>
      <c r="MW13" s="76"/>
      <c r="MX13" s="76"/>
      <c r="MY13" s="76"/>
      <c r="MZ13" s="76"/>
      <c r="NA13" s="76"/>
      <c r="NB13" s="76"/>
      <c r="NC13" s="76"/>
      <c r="ND13" s="76"/>
      <c r="NE13" s="76"/>
      <c r="NF13" s="76"/>
      <c r="NG13" s="76"/>
      <c r="NH13" s="76"/>
      <c r="NI13" s="76"/>
      <c r="NJ13" s="76"/>
      <c r="NK13" s="76"/>
      <c r="NL13" s="76"/>
      <c r="NM13" s="76"/>
      <c r="NN13" s="76"/>
      <c r="NO13" s="76"/>
      <c r="NP13" s="76"/>
      <c r="NQ13" s="76"/>
      <c r="NR13" s="76"/>
      <c r="NS13" s="76"/>
      <c r="NT13" s="76"/>
      <c r="NU13" s="76"/>
      <c r="NV13" s="76"/>
      <c r="NW13" s="76"/>
      <c r="NX13" s="76"/>
      <c r="NY13" s="76"/>
      <c r="NZ13" s="76"/>
      <c r="OA13" s="76"/>
      <c r="OB13" s="76"/>
      <c r="OC13" s="76"/>
      <c r="OD13" s="76"/>
      <c r="OE13" s="76"/>
      <c r="OF13" s="76"/>
      <c r="OG13" s="76"/>
      <c r="OH13" s="76"/>
      <c r="OI13" s="76"/>
      <c r="OJ13" s="76"/>
      <c r="OK13" s="76"/>
      <c r="OL13" s="76"/>
      <c r="OM13" s="76"/>
      <c r="ON13" s="76"/>
      <c r="OO13" s="76"/>
      <c r="OP13" s="76"/>
      <c r="OQ13" s="76"/>
      <c r="OR13" s="76"/>
      <c r="OS13" s="76"/>
      <c r="OT13" s="76"/>
      <c r="OU13" s="76"/>
      <c r="OV13" s="76"/>
      <c r="OW13" s="76"/>
      <c r="OX13" s="76"/>
      <c r="OY13" s="76"/>
      <c r="OZ13" s="76"/>
      <c r="PA13" s="76"/>
      <c r="PB13" s="76"/>
      <c r="PC13" s="76"/>
      <c r="PD13" s="76"/>
      <c r="PE13" s="76"/>
      <c r="PF13" s="76"/>
      <c r="PG13" s="76"/>
      <c r="PH13" s="76"/>
      <c r="PI13" s="76"/>
      <c r="PJ13" s="76"/>
      <c r="PK13" s="76"/>
      <c r="PL13" s="76"/>
      <c r="PM13" s="76"/>
      <c r="PN13" s="76"/>
      <c r="PO13" s="76"/>
      <c r="PP13" s="76"/>
      <c r="PQ13" s="76"/>
      <c r="PR13" s="76"/>
      <c r="PS13" s="76"/>
      <c r="PT13" s="76"/>
      <c r="PU13" s="76"/>
      <c r="PV13" s="76"/>
      <c r="PW13" s="76"/>
      <c r="PX13" s="76"/>
      <c r="PY13" s="76"/>
      <c r="PZ13" s="76"/>
      <c r="QA13" s="76"/>
      <c r="QB13" s="76"/>
      <c r="QC13" s="76"/>
      <c r="QD13" s="76"/>
      <c r="QE13" s="76"/>
      <c r="QF13" s="76"/>
      <c r="QG13" s="76"/>
      <c r="QH13" s="76"/>
      <c r="QI13" s="76"/>
      <c r="QJ13" s="76"/>
      <c r="QK13" s="76"/>
      <c r="QL13" s="76"/>
      <c r="QM13" s="76"/>
      <c r="QN13" s="76"/>
      <c r="QO13" s="76"/>
      <c r="QP13" s="76"/>
      <c r="QQ13" s="76"/>
      <c r="QR13" s="76"/>
      <c r="QS13" s="76"/>
      <c r="QT13" s="76"/>
      <c r="QU13" s="76"/>
      <c r="QV13" s="76"/>
      <c r="QW13" s="76"/>
      <c r="QX13" s="76"/>
      <c r="QY13" s="76"/>
      <c r="QZ13" s="76"/>
      <c r="RA13" s="76"/>
      <c r="RB13" s="76"/>
      <c r="RC13" s="76"/>
      <c r="RD13" s="76"/>
      <c r="RE13" s="76"/>
      <c r="RF13" s="76"/>
      <c r="RG13" s="76"/>
      <c r="RH13" s="76"/>
      <c r="RI13" s="76"/>
      <c r="RJ13" s="76"/>
      <c r="RK13" s="76"/>
      <c r="RL13" s="76"/>
      <c r="RM13" s="76"/>
      <c r="RN13" s="76"/>
      <c r="RO13" s="76"/>
      <c r="RP13" s="76"/>
      <c r="RQ13" s="76"/>
      <c r="RR13" s="76"/>
      <c r="RS13" s="76"/>
      <c r="RT13" s="76"/>
      <c r="RU13" s="76"/>
      <c r="RV13" s="76"/>
      <c r="RW13" s="76"/>
      <c r="RX13" s="76"/>
      <c r="RY13" s="76"/>
      <c r="RZ13" s="76"/>
      <c r="SA13" s="76"/>
      <c r="SB13" s="76"/>
      <c r="SC13" s="76"/>
      <c r="SD13" s="76"/>
      <c r="SE13" s="76"/>
      <c r="SF13" s="76"/>
      <c r="SG13" s="76"/>
      <c r="SH13" s="76"/>
      <c r="SI13" s="76"/>
      <c r="SJ13" s="76"/>
      <c r="SK13" s="76"/>
      <c r="SL13" s="76"/>
      <c r="SM13" s="76"/>
      <c r="SN13" s="76"/>
      <c r="SO13" s="76"/>
      <c r="SP13" s="76"/>
      <c r="SQ13" s="76"/>
      <c r="SR13" s="76"/>
      <c r="SS13" s="76"/>
      <c r="ST13" s="76"/>
      <c r="SU13" s="76"/>
      <c r="SV13" s="76"/>
      <c r="SW13" s="76"/>
      <c r="SX13" s="76"/>
      <c r="SY13" s="76"/>
      <c r="SZ13" s="76"/>
      <c r="TA13" s="76"/>
      <c r="TB13" s="76"/>
      <c r="TC13" s="76"/>
      <c r="TD13" s="76"/>
      <c r="TE13" s="76"/>
      <c r="TF13" s="76"/>
      <c r="TG13" s="76"/>
      <c r="TH13" s="76"/>
      <c r="TI13" s="76"/>
      <c r="TJ13" s="76"/>
      <c r="TK13" s="76"/>
      <c r="TL13" s="76"/>
      <c r="TM13" s="76"/>
      <c r="TN13" s="76"/>
      <c r="TO13" s="76"/>
      <c r="TP13" s="76"/>
      <c r="TQ13" s="76"/>
      <c r="TR13" s="76"/>
      <c r="TS13" s="76"/>
      <c r="TT13" s="76"/>
      <c r="TU13" s="76"/>
      <c r="TV13" s="76"/>
      <c r="TW13" s="76"/>
      <c r="TX13" s="76"/>
      <c r="TY13" s="76"/>
      <c r="TZ13" s="76"/>
      <c r="UA13" s="76"/>
      <c r="UB13" s="76"/>
      <c r="UC13" s="76"/>
      <c r="UD13" s="76"/>
      <c r="UE13" s="76"/>
      <c r="UF13" s="76"/>
      <c r="UG13" s="76"/>
      <c r="UH13" s="76"/>
      <c r="UI13" s="76"/>
      <c r="UJ13" s="76"/>
      <c r="UK13" s="76"/>
      <c r="UL13" s="76"/>
      <c r="UM13" s="76"/>
      <c r="UN13" s="76"/>
      <c r="UO13" s="76"/>
      <c r="UP13" s="76"/>
      <c r="UQ13" s="76"/>
      <c r="UR13" s="76"/>
      <c r="US13" s="76"/>
      <c r="UT13" s="76"/>
      <c r="UU13" s="76"/>
      <c r="UV13" s="76"/>
      <c r="UW13" s="76"/>
      <c r="UX13" s="76"/>
      <c r="UY13" s="76"/>
      <c r="UZ13" s="76"/>
      <c r="VA13" s="76"/>
      <c r="VB13" s="76"/>
      <c r="VC13" s="76"/>
      <c r="VD13" s="76"/>
      <c r="VE13" s="76"/>
      <c r="VF13" s="76"/>
      <c r="VG13" s="76"/>
      <c r="VH13" s="76"/>
      <c r="VI13" s="76"/>
      <c r="VJ13" s="76"/>
      <c r="VK13" s="76"/>
      <c r="VL13" s="76"/>
      <c r="VM13" s="76"/>
      <c r="VN13" s="76"/>
      <c r="VO13" s="76"/>
      <c r="VP13" s="76"/>
      <c r="VQ13" s="76"/>
      <c r="VR13" s="76"/>
      <c r="VS13" s="76"/>
      <c r="VT13" s="76"/>
      <c r="VU13" s="76"/>
      <c r="VV13" s="76"/>
      <c r="VW13" s="76"/>
      <c r="VX13" s="76"/>
      <c r="VY13" s="76"/>
      <c r="VZ13" s="76"/>
      <c r="WA13" s="76"/>
      <c r="WB13" s="76"/>
      <c r="WC13" s="76"/>
      <c r="WD13" s="76"/>
      <c r="WE13" s="76"/>
      <c r="WF13" s="76"/>
      <c r="WG13" s="76"/>
      <c r="WH13" s="76"/>
      <c r="WI13" s="76"/>
      <c r="WJ13" s="76"/>
      <c r="WK13" s="76"/>
      <c r="WL13" s="76"/>
      <c r="WM13" s="76"/>
      <c r="WN13" s="76"/>
      <c r="WO13" s="76"/>
      <c r="WP13" s="76"/>
      <c r="WQ13" s="76"/>
      <c r="WR13" s="76"/>
      <c r="WS13" s="76"/>
      <c r="WT13" s="76"/>
      <c r="WU13" s="76"/>
      <c r="WV13" s="76"/>
      <c r="WW13" s="76"/>
      <c r="WX13" s="76"/>
      <c r="WY13" s="76"/>
      <c r="WZ13" s="76"/>
      <c r="XA13" s="76"/>
      <c r="XB13" s="76"/>
      <c r="XC13" s="76"/>
      <c r="XD13" s="76"/>
      <c r="XE13" s="76"/>
      <c r="XF13" s="76"/>
      <c r="XG13" s="76"/>
      <c r="XH13" s="76"/>
      <c r="XI13" s="76"/>
      <c r="XJ13" s="76"/>
      <c r="XK13" s="76"/>
      <c r="XL13" s="76"/>
      <c r="XM13" s="76"/>
      <c r="XN13" s="76"/>
      <c r="XO13" s="76"/>
      <c r="XP13" s="76"/>
      <c r="XQ13" s="76"/>
      <c r="XR13" s="76"/>
      <c r="XS13" s="76"/>
      <c r="XT13" s="76"/>
      <c r="XU13" s="76"/>
      <c r="XV13" s="76"/>
      <c r="XW13" s="76"/>
      <c r="XX13" s="76"/>
      <c r="XY13" s="76"/>
      <c r="XZ13" s="76"/>
      <c r="YA13" s="76"/>
      <c r="YB13" s="76"/>
      <c r="YC13" s="76"/>
      <c r="YD13" s="76"/>
      <c r="YE13" s="76"/>
      <c r="YF13" s="76"/>
      <c r="YG13" s="76"/>
      <c r="YH13" s="76"/>
      <c r="YI13" s="76"/>
      <c r="YJ13" s="76"/>
      <c r="YK13" s="76"/>
      <c r="YL13" s="76"/>
      <c r="YM13" s="76"/>
      <c r="YN13" s="76"/>
      <c r="YO13" s="76"/>
      <c r="YP13" s="76"/>
      <c r="YQ13" s="76"/>
      <c r="YR13" s="76"/>
      <c r="YS13" s="76"/>
      <c r="YT13" s="76"/>
      <c r="YU13" s="76"/>
      <c r="YV13" s="76"/>
      <c r="YW13" s="76"/>
      <c r="YX13" s="76"/>
      <c r="YY13" s="76"/>
      <c r="YZ13" s="76"/>
      <c r="ZA13" s="76"/>
      <c r="ZB13" s="76"/>
      <c r="ZC13" s="76"/>
      <c r="ZD13" s="76"/>
      <c r="ZE13" s="76"/>
      <c r="ZF13" s="76"/>
      <c r="ZG13" s="76"/>
      <c r="ZH13" s="76"/>
      <c r="ZI13" s="76"/>
      <c r="ZJ13" s="76"/>
      <c r="ZK13" s="76"/>
      <c r="ZL13" s="76"/>
      <c r="ZM13" s="76"/>
      <c r="ZN13" s="76"/>
      <c r="ZO13" s="76"/>
      <c r="ZP13" s="76"/>
      <c r="ZQ13" s="76"/>
      <c r="ZR13" s="76"/>
      <c r="ZS13" s="76"/>
      <c r="ZT13" s="76"/>
      <c r="ZU13" s="76"/>
      <c r="ZV13" s="76"/>
      <c r="ZW13" s="76"/>
      <c r="ZX13" s="76"/>
      <c r="ZY13" s="76"/>
      <c r="ZZ13" s="76"/>
      <c r="AAA13" s="76"/>
      <c r="AAB13" s="76"/>
      <c r="AAC13" s="76"/>
      <c r="AAD13" s="76"/>
      <c r="AAE13" s="76"/>
      <c r="AAF13" s="76"/>
      <c r="AAG13" s="76"/>
      <c r="AAH13" s="76"/>
      <c r="AAI13" s="76"/>
      <c r="AAJ13" s="76"/>
      <c r="AAK13" s="76"/>
      <c r="AAL13" s="76"/>
      <c r="AAM13" s="76"/>
      <c r="AAN13" s="76"/>
      <c r="AAO13" s="76"/>
      <c r="AAP13" s="76"/>
      <c r="AAQ13" s="76"/>
      <c r="AAR13" s="76"/>
      <c r="AAS13" s="76"/>
      <c r="AAT13" s="76"/>
      <c r="AAU13" s="76"/>
      <c r="AAV13" s="76"/>
      <c r="AAW13" s="76"/>
      <c r="AAX13" s="76"/>
      <c r="AAY13" s="76"/>
      <c r="AAZ13" s="76"/>
      <c r="ABA13" s="76"/>
      <c r="ABB13" s="76"/>
      <c r="ABC13" s="76"/>
      <c r="ABD13" s="76"/>
      <c r="ABE13" s="76"/>
      <c r="ABF13" s="76"/>
      <c r="ABG13" s="76"/>
      <c r="ABH13" s="76"/>
      <c r="ABI13" s="76"/>
      <c r="ABJ13" s="76"/>
      <c r="ABK13" s="76"/>
      <c r="ABL13" s="76"/>
      <c r="ABM13" s="76"/>
      <c r="ABN13" s="76"/>
      <c r="ABO13" s="76"/>
      <c r="ABP13" s="76"/>
      <c r="ABQ13" s="76"/>
      <c r="ABR13" s="76"/>
      <c r="ABS13" s="76"/>
      <c r="ABT13" s="76"/>
      <c r="ABU13" s="76"/>
      <c r="ABV13" s="76"/>
      <c r="ABW13" s="76"/>
      <c r="ABX13" s="76"/>
      <c r="ABY13" s="76"/>
      <c r="ABZ13" s="76"/>
      <c r="ACA13" s="76"/>
      <c r="ACB13" s="76"/>
      <c r="ACC13" s="76"/>
      <c r="ACD13" s="76"/>
      <c r="ACE13" s="76"/>
      <c r="ACF13" s="76"/>
      <c r="ACG13" s="76"/>
      <c r="ACH13" s="76"/>
      <c r="ACI13" s="76"/>
      <c r="ACJ13" s="76"/>
      <c r="ACK13" s="76"/>
      <c r="ACL13" s="76"/>
      <c r="ACM13" s="76"/>
      <c r="ACN13" s="76"/>
      <c r="ACO13" s="76"/>
      <c r="ACP13" s="76"/>
      <c r="ACQ13" s="76"/>
      <c r="ACR13" s="76"/>
      <c r="ACS13" s="76"/>
      <c r="ACT13" s="76"/>
      <c r="ACU13" s="76"/>
      <c r="ACV13" s="76"/>
      <c r="ACW13" s="76"/>
      <c r="ACX13" s="76"/>
      <c r="ACY13" s="76"/>
      <c r="ACZ13" s="76"/>
      <c r="ADA13" s="76"/>
      <c r="ADB13" s="76"/>
      <c r="ADC13" s="76"/>
      <c r="ADD13" s="76"/>
      <c r="ADE13" s="76"/>
      <c r="ADF13" s="76"/>
      <c r="ADG13" s="76"/>
      <c r="ADH13" s="76"/>
      <c r="ADI13" s="76"/>
      <c r="ADJ13" s="76"/>
      <c r="ADK13" s="76"/>
      <c r="ADL13" s="76"/>
      <c r="ADM13" s="76"/>
      <c r="ADN13" s="76"/>
      <c r="ADO13" s="76"/>
      <c r="ADP13" s="76"/>
      <c r="ADQ13" s="76"/>
      <c r="ADR13" s="76"/>
      <c r="ADS13" s="76"/>
      <c r="ADT13" s="76"/>
      <c r="ADU13" s="76"/>
      <c r="ADV13" s="76"/>
      <c r="ADW13" s="76"/>
      <c r="ADX13" s="76"/>
      <c r="ADY13" s="76"/>
      <c r="ADZ13" s="76"/>
      <c r="AEA13" s="76"/>
      <c r="AEB13" s="76"/>
      <c r="AEC13" s="76"/>
      <c r="AED13" s="76"/>
      <c r="AEE13" s="76"/>
      <c r="AEF13" s="76"/>
      <c r="AEG13" s="76"/>
      <c r="AEH13" s="76"/>
      <c r="AEI13" s="76"/>
      <c r="AEJ13" s="76"/>
      <c r="AEK13" s="76"/>
      <c r="AEL13" s="76"/>
      <c r="AEM13" s="76"/>
      <c r="AEN13" s="76"/>
      <c r="AEO13" s="76"/>
      <c r="AEP13" s="76"/>
      <c r="AEQ13" s="76"/>
      <c r="AER13" s="76"/>
      <c r="AES13" s="76"/>
      <c r="AET13" s="76"/>
      <c r="AEU13" s="76"/>
      <c r="AEV13" s="76"/>
      <c r="AEW13" s="76"/>
      <c r="AEX13" s="76"/>
      <c r="AEY13" s="76"/>
      <c r="AEZ13" s="76"/>
      <c r="AFA13" s="76"/>
      <c r="AFB13" s="76"/>
      <c r="AFC13" s="76"/>
      <c r="AFD13" s="76"/>
      <c r="AFE13" s="76"/>
      <c r="AFF13" s="76"/>
      <c r="AFG13" s="76"/>
      <c r="AFH13" s="76"/>
      <c r="AFI13" s="76"/>
      <c r="AFJ13" s="76"/>
      <c r="AFK13" s="76"/>
      <c r="AFL13" s="76"/>
      <c r="AFM13" s="76"/>
      <c r="AFN13" s="76"/>
      <c r="AFO13" s="76"/>
      <c r="AFP13" s="76"/>
      <c r="AFQ13" s="76"/>
      <c r="AFR13" s="76"/>
      <c r="AFS13" s="76"/>
      <c r="AFT13" s="76"/>
      <c r="AFU13" s="76"/>
      <c r="AFV13" s="76"/>
      <c r="AFW13" s="76"/>
      <c r="AFX13" s="76"/>
      <c r="AFY13" s="76"/>
      <c r="AFZ13" s="76"/>
      <c r="AGA13" s="76"/>
      <c r="AGB13" s="76"/>
      <c r="AGC13" s="76"/>
      <c r="AGD13" s="76"/>
      <c r="AGE13" s="76"/>
      <c r="AGF13" s="76"/>
      <c r="AGG13" s="76"/>
      <c r="AGH13" s="76"/>
      <c r="AGI13" s="76"/>
      <c r="AGJ13" s="76"/>
      <c r="AGK13" s="76"/>
      <c r="AGL13" s="76"/>
      <c r="AGM13" s="76"/>
      <c r="AGN13" s="76"/>
      <c r="AGO13" s="76"/>
      <c r="AGP13" s="76"/>
      <c r="AGQ13" s="76"/>
      <c r="AGR13" s="76"/>
      <c r="AGS13" s="76"/>
      <c r="AGT13" s="76"/>
      <c r="AGU13" s="76"/>
      <c r="AGV13" s="76"/>
      <c r="AGW13" s="76"/>
      <c r="AGX13" s="76"/>
      <c r="AGY13" s="76"/>
      <c r="AGZ13" s="76"/>
      <c r="AHA13" s="76"/>
      <c r="AHB13" s="76"/>
      <c r="AHC13" s="76"/>
      <c r="AHD13" s="76"/>
      <c r="AHE13" s="76"/>
      <c r="AHF13" s="76"/>
      <c r="AHG13" s="76"/>
      <c r="AHH13" s="76"/>
      <c r="AHI13" s="76"/>
      <c r="AHJ13" s="76"/>
      <c r="AHK13" s="76"/>
      <c r="AHL13" s="76"/>
      <c r="AHM13" s="76"/>
      <c r="AHN13" s="76"/>
      <c r="AHO13" s="76"/>
      <c r="AHP13" s="76"/>
      <c r="AHQ13" s="76"/>
      <c r="AHR13" s="76"/>
      <c r="AHS13" s="76"/>
      <c r="AHT13" s="76"/>
      <c r="AHU13" s="76"/>
      <c r="AHV13" s="76"/>
      <c r="AHW13" s="76"/>
      <c r="AHX13" s="76"/>
      <c r="AHY13" s="76"/>
      <c r="AHZ13" s="76"/>
      <c r="AIA13" s="76"/>
      <c r="AIB13" s="76"/>
      <c r="AIC13" s="76"/>
      <c r="AID13" s="76"/>
      <c r="AIE13" s="76"/>
      <c r="AIF13" s="76"/>
      <c r="AIG13" s="76"/>
      <c r="AIH13" s="76"/>
      <c r="AII13" s="76"/>
      <c r="AIJ13" s="76"/>
      <c r="AIK13" s="76"/>
      <c r="AIL13" s="76"/>
      <c r="AIM13" s="76"/>
      <c r="AIN13" s="76"/>
      <c r="AIO13" s="76"/>
      <c r="AIP13" s="76"/>
      <c r="AIQ13" s="76"/>
      <c r="AIR13" s="76"/>
      <c r="AIS13" s="76"/>
      <c r="AIT13" s="76"/>
      <c r="AIU13" s="76"/>
      <c r="AIV13" s="76"/>
      <c r="AIW13" s="76"/>
      <c r="AIX13" s="76"/>
      <c r="AIY13" s="76"/>
      <c r="AIZ13" s="76"/>
      <c r="AJA13" s="76"/>
      <c r="AJB13" s="76"/>
      <c r="AJC13" s="76"/>
      <c r="AJD13" s="76"/>
      <c r="AJE13" s="76"/>
      <c r="AJF13" s="76"/>
      <c r="AJG13" s="76"/>
      <c r="AJH13" s="76"/>
      <c r="AJI13" s="76"/>
      <c r="AJJ13" s="76"/>
      <c r="AJK13" s="76"/>
      <c r="AJL13" s="76"/>
      <c r="AJM13" s="76"/>
      <c r="AJN13" s="76"/>
      <c r="AJO13" s="76"/>
      <c r="AJP13" s="76"/>
      <c r="AJQ13" s="76"/>
      <c r="AJR13" s="76"/>
      <c r="AJS13" s="76"/>
      <c r="AJT13" s="76"/>
      <c r="AJU13" s="76"/>
      <c r="AJV13" s="76"/>
      <c r="AJW13" s="76"/>
      <c r="AJX13" s="76"/>
      <c r="AJY13" s="76"/>
      <c r="AJZ13" s="76"/>
      <c r="AKA13" s="76"/>
      <c r="AKB13" s="76"/>
      <c r="AKC13" s="76"/>
      <c r="AKD13" s="76"/>
      <c r="AKE13" s="76"/>
      <c r="AKF13" s="76"/>
      <c r="AKG13" s="76"/>
      <c r="AKH13" s="76"/>
      <c r="AKI13" s="76"/>
      <c r="AKJ13" s="76"/>
      <c r="AKK13" s="76"/>
      <c r="AKL13" s="76"/>
      <c r="AKM13" s="76"/>
      <c r="AKN13" s="76"/>
      <c r="AKO13" s="76"/>
      <c r="AKP13" s="76"/>
      <c r="AKQ13" s="76"/>
      <c r="AKR13" s="76"/>
      <c r="AKS13" s="76"/>
      <c r="AKT13" s="76"/>
      <c r="AKU13" s="76"/>
      <c r="AKV13" s="76"/>
      <c r="AKW13" s="76"/>
      <c r="AKX13" s="76"/>
      <c r="AKY13" s="76"/>
      <c r="AKZ13" s="76"/>
      <c r="ALA13" s="76"/>
      <c r="ALB13" s="76"/>
      <c r="ALC13" s="76"/>
      <c r="ALD13" s="76"/>
      <c r="ALE13" s="76"/>
      <c r="ALF13" s="76"/>
      <c r="ALG13" s="76"/>
      <c r="ALH13" s="76"/>
      <c r="ALI13" s="76"/>
      <c r="ALJ13" s="76"/>
      <c r="ALK13" s="76"/>
      <c r="ALL13" s="76"/>
      <c r="ALM13" s="76"/>
      <c r="ALN13" s="76"/>
      <c r="ALO13" s="76"/>
      <c r="ALP13" s="76"/>
      <c r="ALQ13" s="76"/>
      <c r="ALR13" s="76"/>
      <c r="ALS13" s="76"/>
      <c r="ALT13" s="76"/>
      <c r="ALU13" s="76"/>
      <c r="ALV13" s="76"/>
      <c r="ALW13" s="76"/>
      <c r="ALX13" s="76"/>
      <c r="ALY13" s="76"/>
      <c r="ALZ13" s="76"/>
      <c r="AMA13" s="76"/>
      <c r="AMB13" s="76"/>
      <c r="AMC13" s="76"/>
      <c r="AMD13" s="76"/>
      <c r="AME13" s="76"/>
      <c r="AMF13" s="76"/>
      <c r="AMG13" s="76"/>
      <c r="AMH13" s="76"/>
      <c r="AMI13" s="76"/>
      <c r="AMJ13" s="76"/>
    </row>
    <row r="14" spans="1:1025" x14ac:dyDescent="0.25">
      <c r="A14" s="102"/>
      <c r="B14" s="178"/>
      <c r="C14" s="102"/>
      <c r="D14" s="76"/>
      <c r="E14" s="76"/>
      <c r="F14" s="125"/>
      <c r="G14" s="125"/>
      <c r="H14" s="125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  <c r="DF14" s="76"/>
      <c r="DG14" s="76"/>
      <c r="DH14" s="76"/>
      <c r="DI14" s="76"/>
      <c r="DJ14" s="76"/>
      <c r="DK14" s="76"/>
      <c r="DL14" s="76"/>
      <c r="DM14" s="76"/>
      <c r="DN14" s="76"/>
      <c r="DO14" s="76"/>
      <c r="DP14" s="76"/>
      <c r="DQ14" s="76"/>
      <c r="DR14" s="76"/>
      <c r="DS14" s="76"/>
      <c r="DT14" s="76"/>
      <c r="DU14" s="76"/>
      <c r="DV14" s="76"/>
      <c r="DW14" s="76"/>
      <c r="DX14" s="76"/>
      <c r="DY14" s="76"/>
      <c r="DZ14" s="76"/>
      <c r="EA14" s="76"/>
      <c r="EB14" s="76"/>
      <c r="EC14" s="76"/>
      <c r="ED14" s="76"/>
      <c r="EE14" s="76"/>
      <c r="EF14" s="76"/>
      <c r="EG14" s="76"/>
      <c r="EH14" s="76"/>
      <c r="EI14" s="76"/>
      <c r="EJ14" s="76"/>
      <c r="EK14" s="76"/>
      <c r="EL14" s="76"/>
      <c r="EM14" s="76"/>
      <c r="EN14" s="76"/>
      <c r="EO14" s="76"/>
      <c r="EP14" s="76"/>
      <c r="EQ14" s="76"/>
      <c r="ER14" s="76"/>
      <c r="ES14" s="76"/>
      <c r="ET14" s="76"/>
      <c r="EU14" s="76"/>
      <c r="EV14" s="76"/>
      <c r="EW14" s="76"/>
      <c r="EX14" s="76"/>
      <c r="EY14" s="76"/>
      <c r="EZ14" s="76"/>
      <c r="FA14" s="76"/>
      <c r="FB14" s="76"/>
      <c r="FC14" s="76"/>
      <c r="FD14" s="76"/>
      <c r="FE14" s="76"/>
      <c r="FF14" s="76"/>
      <c r="FG14" s="76"/>
      <c r="FH14" s="76"/>
      <c r="FI14" s="76"/>
      <c r="FJ14" s="76"/>
      <c r="FK14" s="76"/>
      <c r="FL14" s="76"/>
      <c r="FM14" s="76"/>
      <c r="FN14" s="76"/>
      <c r="FO14" s="76"/>
      <c r="FP14" s="76"/>
      <c r="FQ14" s="76"/>
      <c r="FR14" s="76"/>
      <c r="FS14" s="76"/>
      <c r="FT14" s="76"/>
      <c r="FU14" s="76"/>
      <c r="FV14" s="76"/>
      <c r="FW14" s="76"/>
      <c r="FX14" s="76"/>
      <c r="FY14" s="76"/>
      <c r="FZ14" s="76"/>
      <c r="GA14" s="76"/>
      <c r="GB14" s="76"/>
      <c r="GC14" s="76"/>
      <c r="GD14" s="76"/>
      <c r="GE14" s="76"/>
      <c r="GF14" s="76"/>
      <c r="GG14" s="76"/>
      <c r="GH14" s="76"/>
      <c r="GI14" s="76"/>
      <c r="GJ14" s="76"/>
      <c r="GK14" s="76"/>
      <c r="GL14" s="76"/>
      <c r="GM14" s="76"/>
      <c r="GN14" s="76"/>
      <c r="GO14" s="76"/>
      <c r="GP14" s="76"/>
      <c r="GQ14" s="76"/>
      <c r="GR14" s="76"/>
      <c r="GS14" s="76"/>
      <c r="GT14" s="76"/>
      <c r="GU14" s="76"/>
      <c r="GV14" s="76"/>
      <c r="GW14" s="76"/>
      <c r="GX14" s="76"/>
      <c r="GY14" s="76"/>
      <c r="GZ14" s="76"/>
      <c r="HA14" s="76"/>
      <c r="HB14" s="76"/>
      <c r="HC14" s="76"/>
      <c r="HD14" s="76"/>
      <c r="HE14" s="76"/>
      <c r="HF14" s="76"/>
      <c r="HG14" s="76"/>
      <c r="HH14" s="76"/>
      <c r="HI14" s="76"/>
      <c r="HJ14" s="76"/>
      <c r="HK14" s="76"/>
      <c r="HL14" s="76"/>
      <c r="HM14" s="76"/>
      <c r="HN14" s="76"/>
      <c r="HO14" s="76"/>
      <c r="HP14" s="76"/>
      <c r="HQ14" s="76"/>
      <c r="HR14" s="76"/>
      <c r="HS14" s="76"/>
      <c r="HT14" s="76"/>
      <c r="HU14" s="76"/>
      <c r="HV14" s="76"/>
      <c r="HW14" s="76"/>
      <c r="HX14" s="76"/>
      <c r="HY14" s="76"/>
      <c r="HZ14" s="76"/>
      <c r="IA14" s="76"/>
      <c r="IB14" s="76"/>
      <c r="IC14" s="76"/>
      <c r="ID14" s="76"/>
      <c r="IE14" s="76"/>
      <c r="IF14" s="76"/>
      <c r="IG14" s="76"/>
      <c r="IH14" s="76"/>
      <c r="II14" s="76"/>
      <c r="IJ14" s="76"/>
      <c r="IK14" s="76"/>
      <c r="IL14" s="76"/>
      <c r="IM14" s="76"/>
      <c r="IN14" s="76"/>
      <c r="IO14" s="76"/>
      <c r="IP14" s="76"/>
      <c r="IQ14" s="76"/>
      <c r="IR14" s="76"/>
      <c r="IS14" s="76"/>
      <c r="IT14" s="76"/>
      <c r="IU14" s="76"/>
      <c r="IV14" s="76"/>
      <c r="IW14" s="76"/>
      <c r="IX14" s="76"/>
      <c r="IY14" s="76"/>
      <c r="IZ14" s="76"/>
      <c r="JA14" s="76"/>
      <c r="JB14" s="76"/>
      <c r="JC14" s="76"/>
      <c r="JD14" s="76"/>
      <c r="JE14" s="76"/>
      <c r="JF14" s="76"/>
      <c r="JG14" s="76"/>
      <c r="JH14" s="76"/>
      <c r="JI14" s="76"/>
      <c r="JJ14" s="76"/>
      <c r="JK14" s="76"/>
      <c r="JL14" s="76"/>
      <c r="JM14" s="76"/>
      <c r="JN14" s="76"/>
      <c r="JO14" s="76"/>
      <c r="JP14" s="76"/>
      <c r="JQ14" s="76"/>
      <c r="JR14" s="76"/>
      <c r="JS14" s="76"/>
      <c r="JT14" s="76"/>
      <c r="JU14" s="76"/>
      <c r="JV14" s="76"/>
      <c r="JW14" s="76"/>
      <c r="JX14" s="76"/>
      <c r="JY14" s="76"/>
      <c r="JZ14" s="76"/>
      <c r="KA14" s="76"/>
      <c r="KB14" s="76"/>
      <c r="KC14" s="76"/>
      <c r="KD14" s="76"/>
      <c r="KE14" s="76"/>
      <c r="KF14" s="76"/>
      <c r="KG14" s="76"/>
      <c r="KH14" s="76"/>
      <c r="KI14" s="76"/>
      <c r="KJ14" s="76"/>
      <c r="KK14" s="76"/>
      <c r="KL14" s="76"/>
      <c r="KM14" s="76"/>
      <c r="KN14" s="76"/>
      <c r="KO14" s="76"/>
      <c r="KP14" s="76"/>
      <c r="KQ14" s="76"/>
      <c r="KR14" s="76"/>
      <c r="KS14" s="76"/>
      <c r="KT14" s="76"/>
      <c r="KU14" s="76"/>
      <c r="KV14" s="76"/>
      <c r="KW14" s="76"/>
      <c r="KX14" s="76"/>
      <c r="KY14" s="76"/>
      <c r="KZ14" s="76"/>
      <c r="LA14" s="76"/>
      <c r="LB14" s="76"/>
      <c r="LC14" s="76"/>
      <c r="LD14" s="76"/>
      <c r="LE14" s="76"/>
      <c r="LF14" s="76"/>
      <c r="LG14" s="76"/>
      <c r="LH14" s="76"/>
      <c r="LI14" s="76"/>
      <c r="LJ14" s="76"/>
      <c r="LK14" s="76"/>
      <c r="LL14" s="76"/>
      <c r="LM14" s="76"/>
      <c r="LN14" s="76"/>
      <c r="LO14" s="76"/>
      <c r="LP14" s="76"/>
      <c r="LQ14" s="76"/>
      <c r="LR14" s="76"/>
      <c r="LS14" s="76"/>
      <c r="LT14" s="76"/>
      <c r="LU14" s="76"/>
      <c r="LV14" s="76"/>
      <c r="LW14" s="76"/>
      <c r="LX14" s="76"/>
      <c r="LY14" s="76"/>
      <c r="LZ14" s="76"/>
      <c r="MA14" s="76"/>
      <c r="MB14" s="76"/>
      <c r="MC14" s="76"/>
      <c r="MD14" s="76"/>
      <c r="ME14" s="76"/>
      <c r="MF14" s="76"/>
      <c r="MG14" s="76"/>
      <c r="MH14" s="76"/>
      <c r="MI14" s="76"/>
      <c r="MJ14" s="76"/>
      <c r="MK14" s="76"/>
      <c r="ML14" s="76"/>
      <c r="MM14" s="76"/>
      <c r="MN14" s="76"/>
      <c r="MO14" s="76"/>
      <c r="MP14" s="76"/>
      <c r="MQ14" s="76"/>
      <c r="MR14" s="76"/>
      <c r="MS14" s="76"/>
      <c r="MT14" s="76"/>
      <c r="MU14" s="76"/>
      <c r="MV14" s="76"/>
      <c r="MW14" s="76"/>
      <c r="MX14" s="76"/>
      <c r="MY14" s="76"/>
      <c r="MZ14" s="76"/>
      <c r="NA14" s="76"/>
      <c r="NB14" s="76"/>
      <c r="NC14" s="76"/>
      <c r="ND14" s="76"/>
      <c r="NE14" s="76"/>
      <c r="NF14" s="76"/>
      <c r="NG14" s="76"/>
      <c r="NH14" s="76"/>
      <c r="NI14" s="76"/>
      <c r="NJ14" s="76"/>
      <c r="NK14" s="76"/>
      <c r="NL14" s="76"/>
      <c r="NM14" s="76"/>
      <c r="NN14" s="76"/>
      <c r="NO14" s="76"/>
      <c r="NP14" s="76"/>
      <c r="NQ14" s="76"/>
      <c r="NR14" s="76"/>
      <c r="NS14" s="76"/>
      <c r="NT14" s="76"/>
      <c r="NU14" s="76"/>
      <c r="NV14" s="76"/>
      <c r="NW14" s="76"/>
      <c r="NX14" s="76"/>
      <c r="NY14" s="76"/>
      <c r="NZ14" s="76"/>
      <c r="OA14" s="76"/>
      <c r="OB14" s="76"/>
      <c r="OC14" s="76"/>
      <c r="OD14" s="76"/>
      <c r="OE14" s="76"/>
      <c r="OF14" s="76"/>
      <c r="OG14" s="76"/>
      <c r="OH14" s="76"/>
      <c r="OI14" s="76"/>
      <c r="OJ14" s="76"/>
      <c r="OK14" s="76"/>
      <c r="OL14" s="76"/>
      <c r="OM14" s="76"/>
      <c r="ON14" s="76"/>
      <c r="OO14" s="76"/>
      <c r="OP14" s="76"/>
      <c r="OQ14" s="76"/>
      <c r="OR14" s="76"/>
      <c r="OS14" s="76"/>
      <c r="OT14" s="76"/>
      <c r="OU14" s="76"/>
      <c r="OV14" s="76"/>
      <c r="OW14" s="76"/>
      <c r="OX14" s="76"/>
      <c r="OY14" s="76"/>
      <c r="OZ14" s="76"/>
      <c r="PA14" s="76"/>
      <c r="PB14" s="76"/>
      <c r="PC14" s="76"/>
      <c r="PD14" s="76"/>
      <c r="PE14" s="76"/>
      <c r="PF14" s="76"/>
      <c r="PG14" s="76"/>
      <c r="PH14" s="76"/>
      <c r="PI14" s="76"/>
      <c r="PJ14" s="76"/>
      <c r="PK14" s="76"/>
      <c r="PL14" s="76"/>
      <c r="PM14" s="76"/>
      <c r="PN14" s="76"/>
      <c r="PO14" s="76"/>
      <c r="PP14" s="76"/>
      <c r="PQ14" s="76"/>
      <c r="PR14" s="76"/>
      <c r="PS14" s="76"/>
      <c r="PT14" s="76"/>
      <c r="PU14" s="76"/>
      <c r="PV14" s="76"/>
      <c r="PW14" s="76"/>
      <c r="PX14" s="76"/>
      <c r="PY14" s="76"/>
      <c r="PZ14" s="76"/>
      <c r="QA14" s="76"/>
      <c r="QB14" s="76"/>
      <c r="QC14" s="76"/>
      <c r="QD14" s="76"/>
      <c r="QE14" s="76"/>
      <c r="QF14" s="76"/>
      <c r="QG14" s="76"/>
      <c r="QH14" s="76"/>
      <c r="QI14" s="76"/>
      <c r="QJ14" s="76"/>
      <c r="QK14" s="76"/>
      <c r="QL14" s="76"/>
      <c r="QM14" s="76"/>
      <c r="QN14" s="76"/>
      <c r="QO14" s="76"/>
      <c r="QP14" s="76"/>
      <c r="QQ14" s="76"/>
      <c r="QR14" s="76"/>
      <c r="QS14" s="76"/>
      <c r="QT14" s="76"/>
      <c r="QU14" s="76"/>
      <c r="QV14" s="76"/>
      <c r="QW14" s="76"/>
      <c r="QX14" s="76"/>
      <c r="QY14" s="76"/>
      <c r="QZ14" s="76"/>
      <c r="RA14" s="76"/>
      <c r="RB14" s="76"/>
      <c r="RC14" s="76"/>
      <c r="RD14" s="76"/>
      <c r="RE14" s="76"/>
      <c r="RF14" s="76"/>
      <c r="RG14" s="76"/>
      <c r="RH14" s="76"/>
      <c r="RI14" s="76"/>
      <c r="RJ14" s="76"/>
      <c r="RK14" s="76"/>
      <c r="RL14" s="76"/>
      <c r="RM14" s="76"/>
      <c r="RN14" s="76"/>
      <c r="RO14" s="76"/>
      <c r="RP14" s="76"/>
      <c r="RQ14" s="76"/>
      <c r="RR14" s="76"/>
      <c r="RS14" s="76"/>
      <c r="RT14" s="76"/>
      <c r="RU14" s="76"/>
      <c r="RV14" s="76"/>
      <c r="RW14" s="76"/>
      <c r="RX14" s="76"/>
      <c r="RY14" s="76"/>
      <c r="RZ14" s="76"/>
      <c r="SA14" s="76"/>
      <c r="SB14" s="76"/>
      <c r="SC14" s="76"/>
      <c r="SD14" s="76"/>
      <c r="SE14" s="76"/>
      <c r="SF14" s="76"/>
      <c r="SG14" s="76"/>
      <c r="SH14" s="76"/>
      <c r="SI14" s="76"/>
      <c r="SJ14" s="76"/>
      <c r="SK14" s="76"/>
      <c r="SL14" s="76"/>
      <c r="SM14" s="76"/>
      <c r="SN14" s="76"/>
      <c r="SO14" s="76"/>
      <c r="SP14" s="76"/>
      <c r="SQ14" s="76"/>
      <c r="SR14" s="76"/>
      <c r="SS14" s="76"/>
      <c r="ST14" s="76"/>
      <c r="SU14" s="76"/>
      <c r="SV14" s="76"/>
      <c r="SW14" s="76"/>
      <c r="SX14" s="76"/>
      <c r="SY14" s="76"/>
      <c r="SZ14" s="76"/>
      <c r="TA14" s="76"/>
      <c r="TB14" s="76"/>
      <c r="TC14" s="76"/>
      <c r="TD14" s="76"/>
      <c r="TE14" s="76"/>
      <c r="TF14" s="76"/>
      <c r="TG14" s="76"/>
      <c r="TH14" s="76"/>
      <c r="TI14" s="76"/>
      <c r="TJ14" s="76"/>
      <c r="TK14" s="76"/>
      <c r="TL14" s="76"/>
      <c r="TM14" s="76"/>
      <c r="TN14" s="76"/>
      <c r="TO14" s="76"/>
      <c r="TP14" s="76"/>
      <c r="TQ14" s="76"/>
      <c r="TR14" s="76"/>
      <c r="TS14" s="76"/>
      <c r="TT14" s="76"/>
      <c r="TU14" s="76"/>
      <c r="TV14" s="76"/>
      <c r="TW14" s="76"/>
      <c r="TX14" s="76"/>
      <c r="TY14" s="76"/>
      <c r="TZ14" s="76"/>
      <c r="UA14" s="76"/>
      <c r="UB14" s="76"/>
      <c r="UC14" s="76"/>
      <c r="UD14" s="76"/>
      <c r="UE14" s="76"/>
      <c r="UF14" s="76"/>
      <c r="UG14" s="76"/>
      <c r="UH14" s="76"/>
      <c r="UI14" s="76"/>
      <c r="UJ14" s="76"/>
      <c r="UK14" s="76"/>
      <c r="UL14" s="76"/>
      <c r="UM14" s="76"/>
      <c r="UN14" s="76"/>
      <c r="UO14" s="76"/>
      <c r="UP14" s="76"/>
      <c r="UQ14" s="76"/>
      <c r="UR14" s="76"/>
      <c r="US14" s="76"/>
      <c r="UT14" s="76"/>
      <c r="UU14" s="76"/>
      <c r="UV14" s="76"/>
      <c r="UW14" s="76"/>
      <c r="UX14" s="76"/>
      <c r="UY14" s="76"/>
      <c r="UZ14" s="76"/>
      <c r="VA14" s="76"/>
      <c r="VB14" s="76"/>
      <c r="VC14" s="76"/>
      <c r="VD14" s="76"/>
      <c r="VE14" s="76"/>
      <c r="VF14" s="76"/>
      <c r="VG14" s="76"/>
      <c r="VH14" s="76"/>
      <c r="VI14" s="76"/>
      <c r="VJ14" s="76"/>
      <c r="VK14" s="76"/>
      <c r="VL14" s="76"/>
      <c r="VM14" s="76"/>
      <c r="VN14" s="76"/>
      <c r="VO14" s="76"/>
      <c r="VP14" s="76"/>
      <c r="VQ14" s="76"/>
      <c r="VR14" s="76"/>
      <c r="VS14" s="76"/>
      <c r="VT14" s="76"/>
      <c r="VU14" s="76"/>
      <c r="VV14" s="76"/>
      <c r="VW14" s="76"/>
      <c r="VX14" s="76"/>
      <c r="VY14" s="76"/>
      <c r="VZ14" s="76"/>
      <c r="WA14" s="76"/>
      <c r="WB14" s="76"/>
      <c r="WC14" s="76"/>
      <c r="WD14" s="76"/>
      <c r="WE14" s="76"/>
      <c r="WF14" s="76"/>
      <c r="WG14" s="76"/>
      <c r="WH14" s="76"/>
      <c r="WI14" s="76"/>
      <c r="WJ14" s="76"/>
      <c r="WK14" s="76"/>
      <c r="WL14" s="76"/>
      <c r="WM14" s="76"/>
      <c r="WN14" s="76"/>
      <c r="WO14" s="76"/>
      <c r="WP14" s="76"/>
      <c r="WQ14" s="76"/>
      <c r="WR14" s="76"/>
      <c r="WS14" s="76"/>
      <c r="WT14" s="76"/>
      <c r="WU14" s="76"/>
      <c r="WV14" s="76"/>
      <c r="WW14" s="76"/>
      <c r="WX14" s="76"/>
      <c r="WY14" s="76"/>
      <c r="WZ14" s="76"/>
      <c r="XA14" s="76"/>
      <c r="XB14" s="76"/>
      <c r="XC14" s="76"/>
      <c r="XD14" s="76"/>
      <c r="XE14" s="76"/>
      <c r="XF14" s="76"/>
      <c r="XG14" s="76"/>
      <c r="XH14" s="76"/>
      <c r="XI14" s="76"/>
      <c r="XJ14" s="76"/>
      <c r="XK14" s="76"/>
      <c r="XL14" s="76"/>
      <c r="XM14" s="76"/>
      <c r="XN14" s="76"/>
      <c r="XO14" s="76"/>
      <c r="XP14" s="76"/>
      <c r="XQ14" s="76"/>
      <c r="XR14" s="76"/>
      <c r="XS14" s="76"/>
      <c r="XT14" s="76"/>
      <c r="XU14" s="76"/>
      <c r="XV14" s="76"/>
      <c r="XW14" s="76"/>
      <c r="XX14" s="76"/>
      <c r="XY14" s="76"/>
      <c r="XZ14" s="76"/>
      <c r="YA14" s="76"/>
      <c r="YB14" s="76"/>
      <c r="YC14" s="76"/>
      <c r="YD14" s="76"/>
      <c r="YE14" s="76"/>
      <c r="YF14" s="76"/>
      <c r="YG14" s="76"/>
      <c r="YH14" s="76"/>
      <c r="YI14" s="76"/>
      <c r="YJ14" s="76"/>
      <c r="YK14" s="76"/>
      <c r="YL14" s="76"/>
      <c r="YM14" s="76"/>
      <c r="YN14" s="76"/>
      <c r="YO14" s="76"/>
      <c r="YP14" s="76"/>
      <c r="YQ14" s="76"/>
      <c r="YR14" s="76"/>
      <c r="YS14" s="76"/>
      <c r="YT14" s="76"/>
      <c r="YU14" s="76"/>
      <c r="YV14" s="76"/>
      <c r="YW14" s="76"/>
      <c r="YX14" s="76"/>
      <c r="YY14" s="76"/>
      <c r="YZ14" s="76"/>
      <c r="ZA14" s="76"/>
      <c r="ZB14" s="76"/>
      <c r="ZC14" s="76"/>
      <c r="ZD14" s="76"/>
      <c r="ZE14" s="76"/>
      <c r="ZF14" s="76"/>
      <c r="ZG14" s="76"/>
      <c r="ZH14" s="76"/>
      <c r="ZI14" s="76"/>
      <c r="ZJ14" s="76"/>
      <c r="ZK14" s="76"/>
      <c r="ZL14" s="76"/>
      <c r="ZM14" s="76"/>
      <c r="ZN14" s="76"/>
      <c r="ZO14" s="76"/>
      <c r="ZP14" s="76"/>
      <c r="ZQ14" s="76"/>
      <c r="ZR14" s="76"/>
      <c r="ZS14" s="76"/>
      <c r="ZT14" s="76"/>
      <c r="ZU14" s="76"/>
      <c r="ZV14" s="76"/>
      <c r="ZW14" s="76"/>
      <c r="ZX14" s="76"/>
      <c r="ZY14" s="76"/>
      <c r="ZZ14" s="76"/>
      <c r="AAA14" s="76"/>
      <c r="AAB14" s="76"/>
      <c r="AAC14" s="76"/>
      <c r="AAD14" s="76"/>
      <c r="AAE14" s="76"/>
      <c r="AAF14" s="76"/>
      <c r="AAG14" s="76"/>
      <c r="AAH14" s="76"/>
      <c r="AAI14" s="76"/>
      <c r="AAJ14" s="76"/>
      <c r="AAK14" s="76"/>
      <c r="AAL14" s="76"/>
      <c r="AAM14" s="76"/>
      <c r="AAN14" s="76"/>
      <c r="AAO14" s="76"/>
      <c r="AAP14" s="76"/>
      <c r="AAQ14" s="76"/>
      <c r="AAR14" s="76"/>
      <c r="AAS14" s="76"/>
      <c r="AAT14" s="76"/>
      <c r="AAU14" s="76"/>
      <c r="AAV14" s="76"/>
      <c r="AAW14" s="76"/>
      <c r="AAX14" s="76"/>
      <c r="AAY14" s="76"/>
      <c r="AAZ14" s="76"/>
      <c r="ABA14" s="76"/>
      <c r="ABB14" s="76"/>
      <c r="ABC14" s="76"/>
      <c r="ABD14" s="76"/>
      <c r="ABE14" s="76"/>
      <c r="ABF14" s="76"/>
      <c r="ABG14" s="76"/>
      <c r="ABH14" s="76"/>
      <c r="ABI14" s="76"/>
      <c r="ABJ14" s="76"/>
      <c r="ABK14" s="76"/>
      <c r="ABL14" s="76"/>
      <c r="ABM14" s="76"/>
      <c r="ABN14" s="76"/>
      <c r="ABO14" s="76"/>
      <c r="ABP14" s="76"/>
      <c r="ABQ14" s="76"/>
      <c r="ABR14" s="76"/>
      <c r="ABS14" s="76"/>
      <c r="ABT14" s="76"/>
      <c r="ABU14" s="76"/>
      <c r="ABV14" s="76"/>
      <c r="ABW14" s="76"/>
      <c r="ABX14" s="76"/>
      <c r="ABY14" s="76"/>
      <c r="ABZ14" s="76"/>
      <c r="ACA14" s="76"/>
      <c r="ACB14" s="76"/>
      <c r="ACC14" s="76"/>
      <c r="ACD14" s="76"/>
      <c r="ACE14" s="76"/>
      <c r="ACF14" s="76"/>
      <c r="ACG14" s="76"/>
      <c r="ACH14" s="76"/>
      <c r="ACI14" s="76"/>
      <c r="ACJ14" s="76"/>
      <c r="ACK14" s="76"/>
      <c r="ACL14" s="76"/>
      <c r="ACM14" s="76"/>
      <c r="ACN14" s="76"/>
      <c r="ACO14" s="76"/>
      <c r="ACP14" s="76"/>
      <c r="ACQ14" s="76"/>
      <c r="ACR14" s="76"/>
      <c r="ACS14" s="76"/>
      <c r="ACT14" s="76"/>
      <c r="ACU14" s="76"/>
      <c r="ACV14" s="76"/>
      <c r="ACW14" s="76"/>
      <c r="ACX14" s="76"/>
      <c r="ACY14" s="76"/>
      <c r="ACZ14" s="76"/>
      <c r="ADA14" s="76"/>
      <c r="ADB14" s="76"/>
      <c r="ADC14" s="76"/>
      <c r="ADD14" s="76"/>
      <c r="ADE14" s="76"/>
      <c r="ADF14" s="76"/>
      <c r="ADG14" s="76"/>
      <c r="ADH14" s="76"/>
      <c r="ADI14" s="76"/>
      <c r="ADJ14" s="76"/>
      <c r="ADK14" s="76"/>
      <c r="ADL14" s="76"/>
      <c r="ADM14" s="76"/>
      <c r="ADN14" s="76"/>
      <c r="ADO14" s="76"/>
      <c r="ADP14" s="76"/>
      <c r="ADQ14" s="76"/>
      <c r="ADR14" s="76"/>
      <c r="ADS14" s="76"/>
      <c r="ADT14" s="76"/>
      <c r="ADU14" s="76"/>
      <c r="ADV14" s="76"/>
      <c r="ADW14" s="76"/>
      <c r="ADX14" s="76"/>
      <c r="ADY14" s="76"/>
      <c r="ADZ14" s="76"/>
      <c r="AEA14" s="76"/>
      <c r="AEB14" s="76"/>
      <c r="AEC14" s="76"/>
      <c r="AED14" s="76"/>
      <c r="AEE14" s="76"/>
      <c r="AEF14" s="76"/>
      <c r="AEG14" s="76"/>
      <c r="AEH14" s="76"/>
      <c r="AEI14" s="76"/>
      <c r="AEJ14" s="76"/>
      <c r="AEK14" s="76"/>
      <c r="AEL14" s="76"/>
      <c r="AEM14" s="76"/>
      <c r="AEN14" s="76"/>
      <c r="AEO14" s="76"/>
      <c r="AEP14" s="76"/>
      <c r="AEQ14" s="76"/>
      <c r="AER14" s="76"/>
      <c r="AES14" s="76"/>
      <c r="AET14" s="76"/>
      <c r="AEU14" s="76"/>
      <c r="AEV14" s="76"/>
      <c r="AEW14" s="76"/>
      <c r="AEX14" s="76"/>
      <c r="AEY14" s="76"/>
      <c r="AEZ14" s="76"/>
      <c r="AFA14" s="76"/>
      <c r="AFB14" s="76"/>
      <c r="AFC14" s="76"/>
      <c r="AFD14" s="76"/>
      <c r="AFE14" s="76"/>
      <c r="AFF14" s="76"/>
      <c r="AFG14" s="76"/>
      <c r="AFH14" s="76"/>
      <c r="AFI14" s="76"/>
      <c r="AFJ14" s="76"/>
      <c r="AFK14" s="76"/>
      <c r="AFL14" s="76"/>
      <c r="AFM14" s="76"/>
      <c r="AFN14" s="76"/>
      <c r="AFO14" s="76"/>
      <c r="AFP14" s="76"/>
      <c r="AFQ14" s="76"/>
      <c r="AFR14" s="76"/>
      <c r="AFS14" s="76"/>
      <c r="AFT14" s="76"/>
      <c r="AFU14" s="76"/>
      <c r="AFV14" s="76"/>
      <c r="AFW14" s="76"/>
      <c r="AFX14" s="76"/>
      <c r="AFY14" s="76"/>
      <c r="AFZ14" s="76"/>
      <c r="AGA14" s="76"/>
      <c r="AGB14" s="76"/>
      <c r="AGC14" s="76"/>
      <c r="AGD14" s="76"/>
      <c r="AGE14" s="76"/>
      <c r="AGF14" s="76"/>
      <c r="AGG14" s="76"/>
      <c r="AGH14" s="76"/>
      <c r="AGI14" s="76"/>
      <c r="AGJ14" s="76"/>
      <c r="AGK14" s="76"/>
      <c r="AGL14" s="76"/>
      <c r="AGM14" s="76"/>
      <c r="AGN14" s="76"/>
      <c r="AGO14" s="76"/>
      <c r="AGP14" s="76"/>
      <c r="AGQ14" s="76"/>
      <c r="AGR14" s="76"/>
      <c r="AGS14" s="76"/>
      <c r="AGT14" s="76"/>
      <c r="AGU14" s="76"/>
      <c r="AGV14" s="76"/>
      <c r="AGW14" s="76"/>
      <c r="AGX14" s="76"/>
      <c r="AGY14" s="76"/>
      <c r="AGZ14" s="76"/>
      <c r="AHA14" s="76"/>
      <c r="AHB14" s="76"/>
      <c r="AHC14" s="76"/>
      <c r="AHD14" s="76"/>
      <c r="AHE14" s="76"/>
      <c r="AHF14" s="76"/>
      <c r="AHG14" s="76"/>
      <c r="AHH14" s="76"/>
      <c r="AHI14" s="76"/>
      <c r="AHJ14" s="76"/>
      <c r="AHK14" s="76"/>
      <c r="AHL14" s="76"/>
      <c r="AHM14" s="76"/>
      <c r="AHN14" s="76"/>
      <c r="AHO14" s="76"/>
      <c r="AHP14" s="76"/>
      <c r="AHQ14" s="76"/>
      <c r="AHR14" s="76"/>
      <c r="AHS14" s="76"/>
      <c r="AHT14" s="76"/>
      <c r="AHU14" s="76"/>
      <c r="AHV14" s="76"/>
      <c r="AHW14" s="76"/>
      <c r="AHX14" s="76"/>
      <c r="AHY14" s="76"/>
      <c r="AHZ14" s="76"/>
      <c r="AIA14" s="76"/>
      <c r="AIB14" s="76"/>
      <c r="AIC14" s="76"/>
      <c r="AID14" s="76"/>
      <c r="AIE14" s="76"/>
      <c r="AIF14" s="76"/>
      <c r="AIG14" s="76"/>
      <c r="AIH14" s="76"/>
      <c r="AII14" s="76"/>
      <c r="AIJ14" s="76"/>
      <c r="AIK14" s="76"/>
      <c r="AIL14" s="76"/>
      <c r="AIM14" s="76"/>
      <c r="AIN14" s="76"/>
      <c r="AIO14" s="76"/>
      <c r="AIP14" s="76"/>
      <c r="AIQ14" s="76"/>
      <c r="AIR14" s="76"/>
      <c r="AIS14" s="76"/>
      <c r="AIT14" s="76"/>
      <c r="AIU14" s="76"/>
      <c r="AIV14" s="76"/>
      <c r="AIW14" s="76"/>
      <c r="AIX14" s="76"/>
      <c r="AIY14" s="76"/>
      <c r="AIZ14" s="76"/>
      <c r="AJA14" s="76"/>
      <c r="AJB14" s="76"/>
      <c r="AJC14" s="76"/>
      <c r="AJD14" s="76"/>
      <c r="AJE14" s="76"/>
      <c r="AJF14" s="76"/>
      <c r="AJG14" s="76"/>
      <c r="AJH14" s="76"/>
      <c r="AJI14" s="76"/>
      <c r="AJJ14" s="76"/>
      <c r="AJK14" s="76"/>
      <c r="AJL14" s="76"/>
      <c r="AJM14" s="76"/>
      <c r="AJN14" s="76"/>
      <c r="AJO14" s="76"/>
      <c r="AJP14" s="76"/>
      <c r="AJQ14" s="76"/>
      <c r="AJR14" s="76"/>
      <c r="AJS14" s="76"/>
      <c r="AJT14" s="76"/>
      <c r="AJU14" s="76"/>
      <c r="AJV14" s="76"/>
      <c r="AJW14" s="76"/>
      <c r="AJX14" s="76"/>
      <c r="AJY14" s="76"/>
      <c r="AJZ14" s="76"/>
      <c r="AKA14" s="76"/>
      <c r="AKB14" s="76"/>
      <c r="AKC14" s="76"/>
      <c r="AKD14" s="76"/>
      <c r="AKE14" s="76"/>
      <c r="AKF14" s="76"/>
      <c r="AKG14" s="76"/>
      <c r="AKH14" s="76"/>
      <c r="AKI14" s="76"/>
      <c r="AKJ14" s="76"/>
      <c r="AKK14" s="76"/>
      <c r="AKL14" s="76"/>
      <c r="AKM14" s="76"/>
      <c r="AKN14" s="76"/>
      <c r="AKO14" s="76"/>
      <c r="AKP14" s="76"/>
      <c r="AKQ14" s="76"/>
      <c r="AKR14" s="76"/>
      <c r="AKS14" s="76"/>
      <c r="AKT14" s="76"/>
      <c r="AKU14" s="76"/>
      <c r="AKV14" s="76"/>
      <c r="AKW14" s="76"/>
      <c r="AKX14" s="76"/>
      <c r="AKY14" s="76"/>
      <c r="AKZ14" s="76"/>
      <c r="ALA14" s="76"/>
      <c r="ALB14" s="76"/>
      <c r="ALC14" s="76"/>
      <c r="ALD14" s="76"/>
      <c r="ALE14" s="76"/>
      <c r="ALF14" s="76"/>
      <c r="ALG14" s="76"/>
      <c r="ALH14" s="76"/>
      <c r="ALI14" s="76"/>
      <c r="ALJ14" s="76"/>
      <c r="ALK14" s="76"/>
      <c r="ALL14" s="76"/>
      <c r="ALM14" s="76"/>
      <c r="ALN14" s="76"/>
      <c r="ALO14" s="76"/>
      <c r="ALP14" s="76"/>
      <c r="ALQ14" s="76"/>
      <c r="ALR14" s="76"/>
      <c r="ALS14" s="76"/>
      <c r="ALT14" s="76"/>
      <c r="ALU14" s="76"/>
      <c r="ALV14" s="76"/>
      <c r="ALW14" s="76"/>
      <c r="ALX14" s="76"/>
      <c r="ALY14" s="76"/>
      <c r="ALZ14" s="76"/>
      <c r="AMA14" s="76"/>
      <c r="AMB14" s="76"/>
      <c r="AMC14" s="76"/>
      <c r="AMD14" s="76"/>
      <c r="AME14" s="76"/>
      <c r="AMF14" s="76"/>
      <c r="AMG14" s="76"/>
      <c r="AMH14" s="76"/>
      <c r="AMI14" s="76"/>
      <c r="AMJ14" s="76"/>
    </row>
    <row r="15" spans="1:1025" s="180" customFormat="1" x14ac:dyDescent="0.25">
      <c r="A15" s="112" t="s">
        <v>51</v>
      </c>
      <c r="B15" s="111" t="s">
        <v>52</v>
      </c>
      <c r="C15" s="111" t="s">
        <v>53</v>
      </c>
      <c r="D15" s="113" t="s">
        <v>36</v>
      </c>
      <c r="E15" s="113" t="s">
        <v>54</v>
      </c>
      <c r="F15" s="276" t="s">
        <v>37</v>
      </c>
      <c r="G15" s="276" t="s">
        <v>55</v>
      </c>
      <c r="H15" s="276" t="s">
        <v>39</v>
      </c>
      <c r="I15" s="113" t="s">
        <v>56</v>
      </c>
      <c r="J15" s="112" t="s">
        <v>100</v>
      </c>
      <c r="K15" s="227"/>
    </row>
    <row r="16" spans="1:1025" x14ac:dyDescent="0.25">
      <c r="A16" s="633" t="s">
        <v>430</v>
      </c>
      <c r="B16" s="182"/>
      <c r="C16" s="117"/>
      <c r="D16" s="97">
        <f>D17</f>
        <v>941.6</v>
      </c>
      <c r="E16" s="97"/>
      <c r="F16" s="97">
        <f t="shared" ref="F16:H16" si="2">F17</f>
        <v>941.6</v>
      </c>
      <c r="G16" s="97"/>
      <c r="H16" s="97">
        <f t="shared" si="2"/>
        <v>872.54870560000006</v>
      </c>
      <c r="I16" s="183">
        <f>H6-' Lãnh đạo ĐV'!G12</f>
        <v>8697360.3000000007</v>
      </c>
      <c r="J16" s="117"/>
      <c r="K16" s="221"/>
      <c r="L16" s="250"/>
      <c r="O16" s="117" t="s">
        <v>388</v>
      </c>
      <c r="P16" s="117" t="s">
        <v>389</v>
      </c>
      <c r="Q16" s="117" t="s">
        <v>390</v>
      </c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76"/>
      <c r="CG16" s="76"/>
      <c r="CH16" s="76"/>
      <c r="CI16" s="76"/>
      <c r="CJ16" s="76"/>
      <c r="CK16" s="76"/>
      <c r="CL16" s="76"/>
      <c r="CM16" s="76"/>
      <c r="CN16" s="76"/>
      <c r="CO16" s="76"/>
      <c r="CP16" s="76"/>
      <c r="CQ16" s="76"/>
      <c r="CR16" s="76"/>
      <c r="CS16" s="76"/>
      <c r="CT16" s="76"/>
      <c r="CU16" s="76"/>
      <c r="CV16" s="76"/>
      <c r="CW16" s="76"/>
      <c r="CX16" s="76"/>
      <c r="CY16" s="76"/>
      <c r="CZ16" s="76"/>
      <c r="DA16" s="76"/>
      <c r="DB16" s="76"/>
      <c r="DC16" s="76"/>
      <c r="DD16" s="76"/>
      <c r="DE16" s="76"/>
      <c r="DF16" s="76"/>
      <c r="DG16" s="76"/>
      <c r="DH16" s="76"/>
      <c r="DI16" s="76"/>
      <c r="DJ16" s="76"/>
      <c r="DK16" s="76"/>
      <c r="DL16" s="76"/>
      <c r="DM16" s="76"/>
      <c r="DN16" s="76"/>
      <c r="DO16" s="76"/>
      <c r="DP16" s="76"/>
      <c r="DQ16" s="76"/>
      <c r="DR16" s="76"/>
      <c r="DS16" s="76"/>
      <c r="DT16" s="76"/>
      <c r="DU16" s="76"/>
      <c r="DV16" s="76"/>
      <c r="DW16" s="76"/>
      <c r="DX16" s="76"/>
      <c r="DY16" s="76"/>
      <c r="DZ16" s="76"/>
      <c r="EA16" s="76"/>
      <c r="EB16" s="76"/>
      <c r="EC16" s="76"/>
      <c r="ED16" s="76"/>
      <c r="EE16" s="76"/>
      <c r="EF16" s="76"/>
      <c r="EG16" s="76"/>
      <c r="EH16" s="76"/>
      <c r="EI16" s="76"/>
      <c r="EJ16" s="76"/>
      <c r="EK16" s="76"/>
      <c r="EL16" s="76"/>
      <c r="EM16" s="76"/>
      <c r="EN16" s="76"/>
      <c r="EO16" s="76"/>
      <c r="EP16" s="76"/>
      <c r="EQ16" s="76"/>
      <c r="ER16" s="76"/>
      <c r="ES16" s="76"/>
      <c r="ET16" s="76"/>
      <c r="EU16" s="76"/>
      <c r="EV16" s="76"/>
      <c r="EW16" s="76"/>
      <c r="EX16" s="76"/>
      <c r="EY16" s="76"/>
      <c r="EZ16" s="76"/>
      <c r="FA16" s="76"/>
      <c r="FB16" s="76"/>
      <c r="FC16" s="76"/>
      <c r="FD16" s="76"/>
      <c r="FE16" s="76"/>
      <c r="FF16" s="76"/>
      <c r="FG16" s="76"/>
      <c r="FH16" s="76"/>
      <c r="FI16" s="76"/>
      <c r="FJ16" s="76"/>
      <c r="FK16" s="76"/>
      <c r="FL16" s="76"/>
      <c r="FM16" s="76"/>
      <c r="FN16" s="76"/>
      <c r="FO16" s="76"/>
      <c r="FP16" s="76"/>
      <c r="FQ16" s="76"/>
      <c r="FR16" s="76"/>
      <c r="FS16" s="76"/>
      <c r="FT16" s="76"/>
      <c r="FU16" s="76"/>
      <c r="FV16" s="76"/>
      <c r="FW16" s="76"/>
      <c r="FX16" s="76"/>
      <c r="FY16" s="76"/>
      <c r="FZ16" s="76"/>
      <c r="GA16" s="76"/>
      <c r="GB16" s="76"/>
      <c r="GC16" s="76"/>
      <c r="GD16" s="76"/>
      <c r="GE16" s="76"/>
      <c r="GF16" s="76"/>
      <c r="GG16" s="76"/>
      <c r="GH16" s="76"/>
      <c r="GI16" s="76"/>
      <c r="GJ16" s="76"/>
      <c r="GK16" s="76"/>
      <c r="GL16" s="76"/>
      <c r="GM16" s="76"/>
      <c r="GN16" s="76"/>
      <c r="GO16" s="76"/>
      <c r="GP16" s="76"/>
      <c r="GQ16" s="76"/>
      <c r="GR16" s="76"/>
      <c r="GS16" s="76"/>
      <c r="GT16" s="76"/>
      <c r="GU16" s="76"/>
      <c r="GV16" s="76"/>
      <c r="GW16" s="76"/>
      <c r="GX16" s="76"/>
      <c r="GY16" s="76"/>
      <c r="GZ16" s="76"/>
      <c r="HA16" s="76"/>
      <c r="HB16" s="76"/>
      <c r="HC16" s="76"/>
      <c r="HD16" s="76"/>
      <c r="HE16" s="76"/>
      <c r="HF16" s="76"/>
      <c r="HG16" s="76"/>
      <c r="HH16" s="76"/>
      <c r="HI16" s="76"/>
      <c r="HJ16" s="76"/>
      <c r="HK16" s="76"/>
      <c r="HL16" s="76"/>
      <c r="HM16" s="76"/>
      <c r="HN16" s="76"/>
      <c r="HO16" s="76"/>
      <c r="HP16" s="76"/>
      <c r="HQ16" s="76"/>
      <c r="HR16" s="76"/>
      <c r="HS16" s="76"/>
      <c r="HT16" s="76"/>
      <c r="HU16" s="76"/>
      <c r="HV16" s="76"/>
      <c r="HW16" s="76"/>
      <c r="HX16" s="76"/>
      <c r="HY16" s="76"/>
      <c r="HZ16" s="76"/>
      <c r="IA16" s="76"/>
      <c r="IB16" s="76"/>
      <c r="IC16" s="76"/>
      <c r="ID16" s="76"/>
      <c r="IE16" s="76"/>
      <c r="IF16" s="76"/>
      <c r="IG16" s="76"/>
      <c r="IH16" s="76"/>
      <c r="II16" s="76"/>
      <c r="IJ16" s="76"/>
      <c r="IK16" s="76"/>
      <c r="IL16" s="76"/>
      <c r="IM16" s="76"/>
      <c r="IN16" s="76"/>
      <c r="IO16" s="76"/>
      <c r="IP16" s="76"/>
      <c r="IQ16" s="76"/>
      <c r="IR16" s="76"/>
      <c r="IS16" s="76"/>
      <c r="IT16" s="76"/>
      <c r="IU16" s="76"/>
      <c r="IV16" s="76"/>
      <c r="IW16" s="76"/>
      <c r="IX16" s="76"/>
      <c r="IY16" s="76"/>
      <c r="IZ16" s="76"/>
      <c r="JA16" s="76"/>
      <c r="JB16" s="76"/>
      <c r="JC16" s="76"/>
      <c r="JD16" s="76"/>
      <c r="JE16" s="76"/>
      <c r="JF16" s="76"/>
      <c r="JG16" s="76"/>
      <c r="JH16" s="76"/>
      <c r="JI16" s="76"/>
      <c r="JJ16" s="76"/>
      <c r="JK16" s="76"/>
      <c r="JL16" s="76"/>
      <c r="JM16" s="76"/>
      <c r="JN16" s="76"/>
      <c r="JO16" s="76"/>
      <c r="JP16" s="76"/>
      <c r="JQ16" s="76"/>
      <c r="JR16" s="76"/>
      <c r="JS16" s="76"/>
      <c r="JT16" s="76"/>
      <c r="JU16" s="76"/>
      <c r="JV16" s="76"/>
      <c r="JW16" s="76"/>
      <c r="JX16" s="76"/>
      <c r="JY16" s="76"/>
      <c r="JZ16" s="76"/>
      <c r="KA16" s="76"/>
      <c r="KB16" s="76"/>
      <c r="KC16" s="76"/>
      <c r="KD16" s="76"/>
      <c r="KE16" s="76"/>
      <c r="KF16" s="76"/>
      <c r="KG16" s="76"/>
      <c r="KH16" s="76"/>
      <c r="KI16" s="76"/>
      <c r="KJ16" s="76"/>
      <c r="KK16" s="76"/>
      <c r="KL16" s="76"/>
      <c r="KM16" s="76"/>
      <c r="KN16" s="76"/>
      <c r="KO16" s="76"/>
      <c r="KP16" s="76"/>
      <c r="KQ16" s="76"/>
      <c r="KR16" s="76"/>
      <c r="KS16" s="76"/>
      <c r="KT16" s="76"/>
      <c r="KU16" s="76"/>
      <c r="KV16" s="76"/>
      <c r="KW16" s="76"/>
      <c r="KX16" s="76"/>
      <c r="KY16" s="76"/>
      <c r="KZ16" s="76"/>
      <c r="LA16" s="76"/>
      <c r="LB16" s="76"/>
      <c r="LC16" s="76"/>
      <c r="LD16" s="76"/>
      <c r="LE16" s="76"/>
      <c r="LF16" s="76"/>
      <c r="LG16" s="76"/>
      <c r="LH16" s="76"/>
      <c r="LI16" s="76"/>
      <c r="LJ16" s="76"/>
      <c r="LK16" s="76"/>
      <c r="LL16" s="76"/>
      <c r="LM16" s="76"/>
      <c r="LN16" s="76"/>
      <c r="LO16" s="76"/>
      <c r="LP16" s="76"/>
      <c r="LQ16" s="76"/>
      <c r="LR16" s="76"/>
      <c r="LS16" s="76"/>
      <c r="LT16" s="76"/>
      <c r="LU16" s="76"/>
      <c r="LV16" s="76"/>
      <c r="LW16" s="76"/>
      <c r="LX16" s="76"/>
      <c r="LY16" s="76"/>
      <c r="LZ16" s="76"/>
      <c r="MA16" s="76"/>
      <c r="MB16" s="76"/>
      <c r="MC16" s="76"/>
      <c r="MD16" s="76"/>
      <c r="ME16" s="76"/>
      <c r="MF16" s="76"/>
      <c r="MG16" s="76"/>
      <c r="MH16" s="76"/>
      <c r="MI16" s="76"/>
      <c r="MJ16" s="76"/>
      <c r="MK16" s="76"/>
      <c r="ML16" s="76"/>
      <c r="MM16" s="76"/>
      <c r="MN16" s="76"/>
      <c r="MO16" s="76"/>
      <c r="MP16" s="76"/>
      <c r="MQ16" s="76"/>
      <c r="MR16" s="76"/>
      <c r="MS16" s="76"/>
      <c r="MT16" s="76"/>
      <c r="MU16" s="76"/>
      <c r="MV16" s="76"/>
      <c r="MW16" s="76"/>
      <c r="MX16" s="76"/>
      <c r="MY16" s="76"/>
      <c r="MZ16" s="76"/>
      <c r="NA16" s="76"/>
      <c r="NB16" s="76"/>
      <c r="NC16" s="76"/>
      <c r="ND16" s="76"/>
      <c r="NE16" s="76"/>
      <c r="NF16" s="76"/>
      <c r="NG16" s="76"/>
      <c r="NH16" s="76"/>
      <c r="NI16" s="76"/>
      <c r="NJ16" s="76"/>
      <c r="NK16" s="76"/>
      <c r="NL16" s="76"/>
      <c r="NM16" s="76"/>
      <c r="NN16" s="76"/>
      <c r="NO16" s="76"/>
      <c r="NP16" s="76"/>
      <c r="NQ16" s="76"/>
      <c r="NR16" s="76"/>
      <c r="NS16" s="76"/>
      <c r="NT16" s="76"/>
      <c r="NU16" s="76"/>
      <c r="NV16" s="76"/>
      <c r="NW16" s="76"/>
      <c r="NX16" s="76"/>
      <c r="NY16" s="76"/>
      <c r="NZ16" s="76"/>
      <c r="OA16" s="76"/>
      <c r="OB16" s="76"/>
      <c r="OC16" s="76"/>
      <c r="OD16" s="76"/>
      <c r="OE16" s="76"/>
      <c r="OF16" s="76"/>
      <c r="OG16" s="76"/>
      <c r="OH16" s="76"/>
      <c r="OI16" s="76"/>
      <c r="OJ16" s="76"/>
      <c r="OK16" s="76"/>
      <c r="OL16" s="76"/>
      <c r="OM16" s="76"/>
      <c r="ON16" s="76"/>
      <c r="OO16" s="76"/>
      <c r="OP16" s="76"/>
      <c r="OQ16" s="76"/>
      <c r="OR16" s="76"/>
      <c r="OS16" s="76"/>
      <c r="OT16" s="76"/>
      <c r="OU16" s="76"/>
      <c r="OV16" s="76"/>
      <c r="OW16" s="76"/>
      <c r="OX16" s="76"/>
      <c r="OY16" s="76"/>
      <c r="OZ16" s="76"/>
      <c r="PA16" s="76"/>
      <c r="PB16" s="76"/>
      <c r="PC16" s="76"/>
      <c r="PD16" s="76"/>
      <c r="PE16" s="76"/>
      <c r="PF16" s="76"/>
      <c r="PG16" s="76"/>
      <c r="PH16" s="76"/>
      <c r="PI16" s="76"/>
      <c r="PJ16" s="76"/>
      <c r="PK16" s="76"/>
      <c r="PL16" s="76"/>
      <c r="PM16" s="76"/>
      <c r="PN16" s="76"/>
      <c r="PO16" s="76"/>
      <c r="PP16" s="76"/>
      <c r="PQ16" s="76"/>
      <c r="PR16" s="76"/>
      <c r="PS16" s="76"/>
      <c r="PT16" s="76"/>
      <c r="PU16" s="76"/>
      <c r="PV16" s="76"/>
      <c r="PW16" s="76"/>
      <c r="PX16" s="76"/>
      <c r="PY16" s="76"/>
      <c r="PZ16" s="76"/>
      <c r="QA16" s="76"/>
      <c r="QB16" s="76"/>
      <c r="QC16" s="76"/>
      <c r="QD16" s="76"/>
      <c r="QE16" s="76"/>
      <c r="QF16" s="76"/>
      <c r="QG16" s="76"/>
      <c r="QH16" s="76"/>
      <c r="QI16" s="76"/>
      <c r="QJ16" s="76"/>
      <c r="QK16" s="76"/>
      <c r="QL16" s="76"/>
      <c r="QM16" s="76"/>
      <c r="QN16" s="76"/>
      <c r="QO16" s="76"/>
      <c r="QP16" s="76"/>
      <c r="QQ16" s="76"/>
      <c r="QR16" s="76"/>
      <c r="QS16" s="76"/>
      <c r="QT16" s="76"/>
      <c r="QU16" s="76"/>
      <c r="QV16" s="76"/>
      <c r="QW16" s="76"/>
      <c r="QX16" s="76"/>
      <c r="QY16" s="76"/>
      <c r="QZ16" s="76"/>
      <c r="RA16" s="76"/>
      <c r="RB16" s="76"/>
      <c r="RC16" s="76"/>
      <c r="RD16" s="76"/>
      <c r="RE16" s="76"/>
      <c r="RF16" s="76"/>
      <c r="RG16" s="76"/>
      <c r="RH16" s="76"/>
      <c r="RI16" s="76"/>
      <c r="RJ16" s="76"/>
      <c r="RK16" s="76"/>
      <c r="RL16" s="76"/>
      <c r="RM16" s="76"/>
      <c r="RN16" s="76"/>
      <c r="RO16" s="76"/>
      <c r="RP16" s="76"/>
      <c r="RQ16" s="76"/>
      <c r="RR16" s="76"/>
      <c r="RS16" s="76"/>
      <c r="RT16" s="76"/>
      <c r="RU16" s="76"/>
      <c r="RV16" s="76"/>
      <c r="RW16" s="76"/>
      <c r="RX16" s="76"/>
      <c r="RY16" s="76"/>
      <c r="RZ16" s="76"/>
      <c r="SA16" s="76"/>
      <c r="SB16" s="76"/>
      <c r="SC16" s="76"/>
      <c r="SD16" s="76"/>
      <c r="SE16" s="76"/>
      <c r="SF16" s="76"/>
      <c r="SG16" s="76"/>
      <c r="SH16" s="76"/>
      <c r="SI16" s="76"/>
      <c r="SJ16" s="76"/>
      <c r="SK16" s="76"/>
      <c r="SL16" s="76"/>
      <c r="SM16" s="76"/>
      <c r="SN16" s="76"/>
      <c r="SO16" s="76"/>
      <c r="SP16" s="76"/>
      <c r="SQ16" s="76"/>
      <c r="SR16" s="76"/>
      <c r="SS16" s="76"/>
      <c r="ST16" s="76"/>
      <c r="SU16" s="76"/>
      <c r="SV16" s="76"/>
      <c r="SW16" s="76"/>
      <c r="SX16" s="76"/>
      <c r="SY16" s="76"/>
      <c r="SZ16" s="76"/>
      <c r="TA16" s="76"/>
      <c r="TB16" s="76"/>
      <c r="TC16" s="76"/>
      <c r="TD16" s="76"/>
      <c r="TE16" s="76"/>
      <c r="TF16" s="76"/>
      <c r="TG16" s="76"/>
      <c r="TH16" s="76"/>
      <c r="TI16" s="76"/>
      <c r="TJ16" s="76"/>
      <c r="TK16" s="76"/>
      <c r="TL16" s="76"/>
      <c r="TM16" s="76"/>
      <c r="TN16" s="76"/>
      <c r="TO16" s="76"/>
      <c r="TP16" s="76"/>
      <c r="TQ16" s="76"/>
      <c r="TR16" s="76"/>
      <c r="TS16" s="76"/>
      <c r="TT16" s="76"/>
      <c r="TU16" s="76"/>
      <c r="TV16" s="76"/>
      <c r="TW16" s="76"/>
      <c r="TX16" s="76"/>
      <c r="TY16" s="76"/>
      <c r="TZ16" s="76"/>
      <c r="UA16" s="76"/>
      <c r="UB16" s="76"/>
      <c r="UC16" s="76"/>
      <c r="UD16" s="76"/>
      <c r="UE16" s="76"/>
      <c r="UF16" s="76"/>
      <c r="UG16" s="76"/>
      <c r="UH16" s="76"/>
      <c r="UI16" s="76"/>
      <c r="UJ16" s="76"/>
      <c r="UK16" s="76"/>
      <c r="UL16" s="76"/>
      <c r="UM16" s="76"/>
      <c r="UN16" s="76"/>
      <c r="UO16" s="76"/>
      <c r="UP16" s="76"/>
      <c r="UQ16" s="76"/>
      <c r="UR16" s="76"/>
      <c r="US16" s="76"/>
      <c r="UT16" s="76"/>
      <c r="UU16" s="76"/>
      <c r="UV16" s="76"/>
      <c r="UW16" s="76"/>
      <c r="UX16" s="76"/>
      <c r="UY16" s="76"/>
      <c r="UZ16" s="76"/>
      <c r="VA16" s="76"/>
      <c r="VB16" s="76"/>
      <c r="VC16" s="76"/>
      <c r="VD16" s="76"/>
      <c r="VE16" s="76"/>
      <c r="VF16" s="76"/>
      <c r="VG16" s="76"/>
      <c r="VH16" s="76"/>
      <c r="VI16" s="76"/>
      <c r="VJ16" s="76"/>
      <c r="VK16" s="76"/>
      <c r="VL16" s="76"/>
      <c r="VM16" s="76"/>
      <c r="VN16" s="76"/>
      <c r="VO16" s="76"/>
      <c r="VP16" s="76"/>
      <c r="VQ16" s="76"/>
      <c r="VR16" s="76"/>
      <c r="VS16" s="76"/>
      <c r="VT16" s="76"/>
      <c r="VU16" s="76"/>
      <c r="VV16" s="76"/>
      <c r="VW16" s="76"/>
      <c r="VX16" s="76"/>
      <c r="VY16" s="76"/>
      <c r="VZ16" s="76"/>
      <c r="WA16" s="76"/>
      <c r="WB16" s="76"/>
      <c r="WC16" s="76"/>
      <c r="WD16" s="76"/>
      <c r="WE16" s="76"/>
      <c r="WF16" s="76"/>
      <c r="WG16" s="76"/>
      <c r="WH16" s="76"/>
      <c r="WI16" s="76"/>
      <c r="WJ16" s="76"/>
      <c r="WK16" s="76"/>
      <c r="WL16" s="76"/>
      <c r="WM16" s="76"/>
      <c r="WN16" s="76"/>
      <c r="WO16" s="76"/>
      <c r="WP16" s="76"/>
      <c r="WQ16" s="76"/>
      <c r="WR16" s="76"/>
      <c r="WS16" s="76"/>
      <c r="WT16" s="76"/>
      <c r="WU16" s="76"/>
      <c r="WV16" s="76"/>
      <c r="WW16" s="76"/>
      <c r="WX16" s="76"/>
      <c r="WY16" s="76"/>
      <c r="WZ16" s="76"/>
      <c r="XA16" s="76"/>
      <c r="XB16" s="76"/>
      <c r="XC16" s="76"/>
      <c r="XD16" s="76"/>
      <c r="XE16" s="76"/>
      <c r="XF16" s="76"/>
      <c r="XG16" s="76"/>
      <c r="XH16" s="76"/>
      <c r="XI16" s="76"/>
      <c r="XJ16" s="76"/>
      <c r="XK16" s="76"/>
      <c r="XL16" s="76"/>
      <c r="XM16" s="76"/>
      <c r="XN16" s="76"/>
      <c r="XO16" s="76"/>
      <c r="XP16" s="76"/>
      <c r="XQ16" s="76"/>
      <c r="XR16" s="76"/>
      <c r="XS16" s="76"/>
      <c r="XT16" s="76"/>
      <c r="XU16" s="76"/>
      <c r="XV16" s="76"/>
      <c r="XW16" s="76"/>
      <c r="XX16" s="76"/>
      <c r="XY16" s="76"/>
      <c r="XZ16" s="76"/>
      <c r="YA16" s="76"/>
      <c r="YB16" s="76"/>
      <c r="YC16" s="76"/>
      <c r="YD16" s="76"/>
      <c r="YE16" s="76"/>
      <c r="YF16" s="76"/>
      <c r="YG16" s="76"/>
      <c r="YH16" s="76"/>
      <c r="YI16" s="76"/>
      <c r="YJ16" s="76"/>
      <c r="YK16" s="76"/>
      <c r="YL16" s="76"/>
      <c r="YM16" s="76"/>
      <c r="YN16" s="76"/>
      <c r="YO16" s="76"/>
      <c r="YP16" s="76"/>
      <c r="YQ16" s="76"/>
      <c r="YR16" s="76"/>
      <c r="YS16" s="76"/>
      <c r="YT16" s="76"/>
      <c r="YU16" s="76"/>
      <c r="YV16" s="76"/>
      <c r="YW16" s="76"/>
      <c r="YX16" s="76"/>
      <c r="YY16" s="76"/>
      <c r="YZ16" s="76"/>
      <c r="ZA16" s="76"/>
      <c r="ZB16" s="76"/>
      <c r="ZC16" s="76"/>
      <c r="ZD16" s="76"/>
      <c r="ZE16" s="76"/>
      <c r="ZF16" s="76"/>
      <c r="ZG16" s="76"/>
      <c r="ZH16" s="76"/>
      <c r="ZI16" s="76"/>
      <c r="ZJ16" s="76"/>
      <c r="ZK16" s="76"/>
      <c r="ZL16" s="76"/>
      <c r="ZM16" s="76"/>
      <c r="ZN16" s="76"/>
      <c r="ZO16" s="76"/>
      <c r="ZP16" s="76"/>
      <c r="ZQ16" s="76"/>
      <c r="ZR16" s="76"/>
      <c r="ZS16" s="76"/>
      <c r="ZT16" s="76"/>
      <c r="ZU16" s="76"/>
      <c r="ZV16" s="76"/>
      <c r="ZW16" s="76"/>
      <c r="ZX16" s="76"/>
      <c r="ZY16" s="76"/>
      <c r="ZZ16" s="76"/>
      <c r="AAA16" s="76"/>
      <c r="AAB16" s="76"/>
      <c r="AAC16" s="76"/>
      <c r="AAD16" s="76"/>
      <c r="AAE16" s="76"/>
      <c r="AAF16" s="76"/>
      <c r="AAG16" s="76"/>
      <c r="AAH16" s="76"/>
      <c r="AAI16" s="76"/>
      <c r="AAJ16" s="76"/>
      <c r="AAK16" s="76"/>
      <c r="AAL16" s="76"/>
      <c r="AAM16" s="76"/>
      <c r="AAN16" s="76"/>
      <c r="AAO16" s="76"/>
      <c r="AAP16" s="76"/>
      <c r="AAQ16" s="76"/>
      <c r="AAR16" s="76"/>
      <c r="AAS16" s="76"/>
      <c r="AAT16" s="76"/>
      <c r="AAU16" s="76"/>
      <c r="AAV16" s="76"/>
      <c r="AAW16" s="76"/>
      <c r="AAX16" s="76"/>
      <c r="AAY16" s="76"/>
      <c r="AAZ16" s="76"/>
      <c r="ABA16" s="76"/>
      <c r="ABB16" s="76"/>
      <c r="ABC16" s="76"/>
      <c r="ABD16" s="76"/>
      <c r="ABE16" s="76"/>
      <c r="ABF16" s="76"/>
      <c r="ABG16" s="76"/>
      <c r="ABH16" s="76"/>
      <c r="ABI16" s="76"/>
      <c r="ABJ16" s="76"/>
      <c r="ABK16" s="76"/>
      <c r="ABL16" s="76"/>
      <c r="ABM16" s="76"/>
      <c r="ABN16" s="76"/>
      <c r="ABO16" s="76"/>
      <c r="ABP16" s="76"/>
      <c r="ABQ16" s="76"/>
      <c r="ABR16" s="76"/>
      <c r="ABS16" s="76"/>
      <c r="ABT16" s="76"/>
      <c r="ABU16" s="76"/>
      <c r="ABV16" s="76"/>
      <c r="ABW16" s="76"/>
      <c r="ABX16" s="76"/>
      <c r="ABY16" s="76"/>
      <c r="ABZ16" s="76"/>
      <c r="ACA16" s="76"/>
      <c r="ACB16" s="76"/>
      <c r="ACC16" s="76"/>
      <c r="ACD16" s="76"/>
      <c r="ACE16" s="76"/>
      <c r="ACF16" s="76"/>
      <c r="ACG16" s="76"/>
      <c r="ACH16" s="76"/>
      <c r="ACI16" s="76"/>
      <c r="ACJ16" s="76"/>
      <c r="ACK16" s="76"/>
      <c r="ACL16" s="76"/>
      <c r="ACM16" s="76"/>
      <c r="ACN16" s="76"/>
      <c r="ACO16" s="76"/>
      <c r="ACP16" s="76"/>
      <c r="ACQ16" s="76"/>
      <c r="ACR16" s="76"/>
      <c r="ACS16" s="76"/>
      <c r="ACT16" s="76"/>
      <c r="ACU16" s="76"/>
      <c r="ACV16" s="76"/>
      <c r="ACW16" s="76"/>
      <c r="ACX16" s="76"/>
      <c r="ACY16" s="76"/>
      <c r="ACZ16" s="76"/>
      <c r="ADA16" s="76"/>
      <c r="ADB16" s="76"/>
      <c r="ADC16" s="76"/>
      <c r="ADD16" s="76"/>
      <c r="ADE16" s="76"/>
      <c r="ADF16" s="76"/>
      <c r="ADG16" s="76"/>
      <c r="ADH16" s="76"/>
      <c r="ADI16" s="76"/>
      <c r="ADJ16" s="76"/>
      <c r="ADK16" s="76"/>
      <c r="ADL16" s="76"/>
      <c r="ADM16" s="76"/>
      <c r="ADN16" s="76"/>
      <c r="ADO16" s="76"/>
      <c r="ADP16" s="76"/>
      <c r="ADQ16" s="76"/>
      <c r="ADR16" s="76"/>
      <c r="ADS16" s="76"/>
      <c r="ADT16" s="76"/>
      <c r="ADU16" s="76"/>
      <c r="ADV16" s="76"/>
      <c r="ADW16" s="76"/>
      <c r="ADX16" s="76"/>
      <c r="ADY16" s="76"/>
      <c r="ADZ16" s="76"/>
      <c r="AEA16" s="76"/>
      <c r="AEB16" s="76"/>
      <c r="AEC16" s="76"/>
      <c r="AED16" s="76"/>
      <c r="AEE16" s="76"/>
      <c r="AEF16" s="76"/>
      <c r="AEG16" s="76"/>
      <c r="AEH16" s="76"/>
      <c r="AEI16" s="76"/>
      <c r="AEJ16" s="76"/>
      <c r="AEK16" s="76"/>
      <c r="AEL16" s="76"/>
      <c r="AEM16" s="76"/>
      <c r="AEN16" s="76"/>
      <c r="AEO16" s="76"/>
      <c r="AEP16" s="76"/>
      <c r="AEQ16" s="76"/>
      <c r="AER16" s="76"/>
      <c r="AES16" s="76"/>
      <c r="AET16" s="76"/>
      <c r="AEU16" s="76"/>
      <c r="AEV16" s="76"/>
      <c r="AEW16" s="76"/>
      <c r="AEX16" s="76"/>
      <c r="AEY16" s="76"/>
      <c r="AEZ16" s="76"/>
      <c r="AFA16" s="76"/>
      <c r="AFB16" s="76"/>
      <c r="AFC16" s="76"/>
      <c r="AFD16" s="76"/>
      <c r="AFE16" s="76"/>
      <c r="AFF16" s="76"/>
      <c r="AFG16" s="76"/>
      <c r="AFH16" s="76"/>
      <c r="AFI16" s="76"/>
      <c r="AFJ16" s="76"/>
      <c r="AFK16" s="76"/>
      <c r="AFL16" s="76"/>
      <c r="AFM16" s="76"/>
      <c r="AFN16" s="76"/>
      <c r="AFO16" s="76"/>
      <c r="AFP16" s="76"/>
      <c r="AFQ16" s="76"/>
      <c r="AFR16" s="76"/>
      <c r="AFS16" s="76"/>
      <c r="AFT16" s="76"/>
      <c r="AFU16" s="76"/>
      <c r="AFV16" s="76"/>
      <c r="AFW16" s="76"/>
      <c r="AFX16" s="76"/>
      <c r="AFY16" s="76"/>
      <c r="AFZ16" s="76"/>
      <c r="AGA16" s="76"/>
      <c r="AGB16" s="76"/>
      <c r="AGC16" s="76"/>
      <c r="AGD16" s="76"/>
      <c r="AGE16" s="76"/>
      <c r="AGF16" s="76"/>
      <c r="AGG16" s="76"/>
      <c r="AGH16" s="76"/>
      <c r="AGI16" s="76"/>
      <c r="AGJ16" s="76"/>
      <c r="AGK16" s="76"/>
      <c r="AGL16" s="76"/>
      <c r="AGM16" s="76"/>
      <c r="AGN16" s="76"/>
      <c r="AGO16" s="76"/>
      <c r="AGP16" s="76"/>
      <c r="AGQ16" s="76"/>
      <c r="AGR16" s="76"/>
      <c r="AGS16" s="76"/>
      <c r="AGT16" s="76"/>
      <c r="AGU16" s="76"/>
      <c r="AGV16" s="76"/>
      <c r="AGW16" s="76"/>
      <c r="AGX16" s="76"/>
      <c r="AGY16" s="76"/>
      <c r="AGZ16" s="76"/>
      <c r="AHA16" s="76"/>
      <c r="AHB16" s="76"/>
      <c r="AHC16" s="76"/>
      <c r="AHD16" s="76"/>
      <c r="AHE16" s="76"/>
      <c r="AHF16" s="76"/>
      <c r="AHG16" s="76"/>
      <c r="AHH16" s="76"/>
      <c r="AHI16" s="76"/>
      <c r="AHJ16" s="76"/>
      <c r="AHK16" s="76"/>
      <c r="AHL16" s="76"/>
      <c r="AHM16" s="76"/>
      <c r="AHN16" s="76"/>
      <c r="AHO16" s="76"/>
      <c r="AHP16" s="76"/>
      <c r="AHQ16" s="76"/>
      <c r="AHR16" s="76"/>
      <c r="AHS16" s="76"/>
      <c r="AHT16" s="76"/>
      <c r="AHU16" s="76"/>
      <c r="AHV16" s="76"/>
      <c r="AHW16" s="76"/>
      <c r="AHX16" s="76"/>
      <c r="AHY16" s="76"/>
      <c r="AHZ16" s="76"/>
      <c r="AIA16" s="76"/>
      <c r="AIB16" s="76"/>
      <c r="AIC16" s="76"/>
      <c r="AID16" s="76"/>
      <c r="AIE16" s="76"/>
      <c r="AIF16" s="76"/>
      <c r="AIG16" s="76"/>
      <c r="AIH16" s="76"/>
      <c r="AII16" s="76"/>
      <c r="AIJ16" s="76"/>
      <c r="AIK16" s="76"/>
      <c r="AIL16" s="76"/>
      <c r="AIM16" s="76"/>
      <c r="AIN16" s="76"/>
      <c r="AIO16" s="76"/>
      <c r="AIP16" s="76"/>
      <c r="AIQ16" s="76"/>
      <c r="AIR16" s="76"/>
      <c r="AIS16" s="76"/>
      <c r="AIT16" s="76"/>
      <c r="AIU16" s="76"/>
      <c r="AIV16" s="76"/>
      <c r="AIW16" s="76"/>
      <c r="AIX16" s="76"/>
      <c r="AIY16" s="76"/>
      <c r="AIZ16" s="76"/>
      <c r="AJA16" s="76"/>
      <c r="AJB16" s="76"/>
      <c r="AJC16" s="76"/>
      <c r="AJD16" s="76"/>
      <c r="AJE16" s="76"/>
      <c r="AJF16" s="76"/>
      <c r="AJG16" s="76"/>
      <c r="AJH16" s="76"/>
      <c r="AJI16" s="76"/>
      <c r="AJJ16" s="76"/>
      <c r="AJK16" s="76"/>
      <c r="AJL16" s="76"/>
      <c r="AJM16" s="76"/>
      <c r="AJN16" s="76"/>
      <c r="AJO16" s="76"/>
      <c r="AJP16" s="76"/>
      <c r="AJQ16" s="76"/>
      <c r="AJR16" s="76"/>
      <c r="AJS16" s="76"/>
      <c r="AJT16" s="76"/>
      <c r="AJU16" s="76"/>
      <c r="AJV16" s="76"/>
      <c r="AJW16" s="76"/>
      <c r="AJX16" s="76"/>
      <c r="AJY16" s="76"/>
      <c r="AJZ16" s="76"/>
      <c r="AKA16" s="76"/>
      <c r="AKB16" s="76"/>
      <c r="AKC16" s="76"/>
      <c r="AKD16" s="76"/>
      <c r="AKE16" s="76"/>
      <c r="AKF16" s="76"/>
      <c r="AKG16" s="76"/>
      <c r="AKH16" s="76"/>
      <c r="AKI16" s="76"/>
      <c r="AKJ16" s="76"/>
      <c r="AKK16" s="76"/>
      <c r="AKL16" s="76"/>
      <c r="AKM16" s="76"/>
      <c r="AKN16" s="76"/>
      <c r="AKO16" s="76"/>
      <c r="AKP16" s="76"/>
      <c r="AKQ16" s="76"/>
      <c r="AKR16" s="76"/>
      <c r="AKS16" s="76"/>
      <c r="AKT16" s="76"/>
      <c r="AKU16" s="76"/>
      <c r="AKV16" s="76"/>
      <c r="AKW16" s="76"/>
      <c r="AKX16" s="76"/>
      <c r="AKY16" s="76"/>
      <c r="AKZ16" s="76"/>
      <c r="ALA16" s="76"/>
      <c r="ALB16" s="76"/>
      <c r="ALC16" s="76"/>
      <c r="ALD16" s="76"/>
      <c r="ALE16" s="76"/>
      <c r="ALF16" s="76"/>
      <c r="ALG16" s="76"/>
      <c r="ALH16" s="76"/>
      <c r="ALI16" s="76"/>
      <c r="ALJ16" s="76"/>
      <c r="ALK16" s="76"/>
      <c r="ALL16" s="76"/>
      <c r="ALM16" s="76"/>
      <c r="ALN16" s="76"/>
      <c r="ALO16" s="76"/>
      <c r="ALP16" s="76"/>
      <c r="ALQ16" s="76"/>
      <c r="ALR16" s="76"/>
      <c r="ALS16" s="76"/>
      <c r="ALT16" s="76"/>
      <c r="ALU16" s="76"/>
      <c r="ALV16" s="76"/>
      <c r="ALW16" s="76"/>
      <c r="ALX16" s="76"/>
      <c r="ALY16" s="76"/>
      <c r="ALZ16" s="76"/>
      <c r="AMA16" s="76"/>
      <c r="AMB16" s="76"/>
      <c r="AMC16" s="76"/>
      <c r="AMD16" s="76"/>
      <c r="AME16" s="76"/>
      <c r="AMF16" s="76"/>
      <c r="AMG16" s="76"/>
      <c r="AMH16" s="76"/>
      <c r="AMI16" s="76"/>
      <c r="AMJ16" s="76"/>
    </row>
    <row r="17" spans="1:1025" s="161" customFormat="1" x14ac:dyDescent="0.25">
      <c r="A17" s="634"/>
      <c r="B17" s="187">
        <v>13</v>
      </c>
      <c r="C17" s="93" t="s">
        <v>333</v>
      </c>
      <c r="D17" s="1">
        <f>856*1.1</f>
        <v>941.6</v>
      </c>
      <c r="E17" s="1">
        <f>VLOOKUP(B17,[1]CaNhan!$A$1:$E$252,5,0)</f>
        <v>1</v>
      </c>
      <c r="F17" s="1">
        <f>D17*E17</f>
        <v>941.6</v>
      </c>
      <c r="G17" s="1">
        <f>VLOOKUP(B17,[1]CaNhan!$A$1:$G$252,7,0)</f>
        <v>0.92666599999999999</v>
      </c>
      <c r="H17" s="1">
        <f>F17*G17</f>
        <v>872.54870560000006</v>
      </c>
      <c r="I17" s="220">
        <f>I16/H16*H17</f>
        <v>8697360.3000000007</v>
      </c>
      <c r="J17" s="240"/>
      <c r="K17" s="221">
        <f>VLOOKUP(B17,[1]CaNhan!$A$1:$D$252,4,0)*1.1</f>
        <v>941.6</v>
      </c>
      <c r="L17" s="250">
        <f>D17-K17</f>
        <v>0</v>
      </c>
      <c r="O17" s="93"/>
      <c r="P17" s="93"/>
      <c r="Q17" s="93"/>
    </row>
    <row r="18" spans="1:1025" s="161" customFormat="1" x14ac:dyDescent="0.25">
      <c r="A18" s="635" t="s">
        <v>332</v>
      </c>
      <c r="B18" s="187"/>
      <c r="C18" s="93"/>
      <c r="D18" s="512">
        <f>SUM(D19:D27)</f>
        <v>3359.0333333333333</v>
      </c>
      <c r="E18" s="512"/>
      <c r="F18" s="512">
        <f t="shared" ref="F18:H18" si="3">SUM(F19:F27)</f>
        <v>3405.5633333333335</v>
      </c>
      <c r="G18" s="512"/>
      <c r="H18" s="512">
        <f t="shared" si="3"/>
        <v>3111.3145500800001</v>
      </c>
      <c r="I18" s="513">
        <f>H7</f>
        <v>32407902.384994257</v>
      </c>
      <c r="J18" s="240"/>
      <c r="K18" s="221" t="e">
        <f>VLOOKUP(B18,[1]CaNhan!$A$1:$D$252,4,0)</f>
        <v>#N/A</v>
      </c>
      <c r="L18" s="250" t="e">
        <f t="shared" ref="L18:L81" si="4">D18-K18</f>
        <v>#N/A</v>
      </c>
      <c r="O18" s="535"/>
      <c r="P18" s="535"/>
      <c r="Q18" s="535"/>
    </row>
    <row r="19" spans="1:1025" x14ac:dyDescent="0.25">
      <c r="A19" s="635"/>
      <c r="B19" s="185">
        <v>9</v>
      </c>
      <c r="C19" s="117" t="s">
        <v>119</v>
      </c>
      <c r="D19" s="25">
        <f>635*1.1</f>
        <v>698.5</v>
      </c>
      <c r="E19" s="1">
        <f>VLOOKUP(B19,[1]CaNhan!$A$1:$E$252,5,0)</f>
        <v>1</v>
      </c>
      <c r="F19" s="1">
        <f t="shared" ref="F19:F23" si="5">D19*E19</f>
        <v>698.5</v>
      </c>
      <c r="G19" s="1">
        <f>VLOOKUP(B19,[1]CaNhan!$A$1:$G$252,7,0)</f>
        <v>0.92333299999999996</v>
      </c>
      <c r="H19" s="1">
        <f t="shared" ref="H19:H23" si="6">F19*G19</f>
        <v>644.94810050000001</v>
      </c>
      <c r="I19" s="220">
        <f>I$18/H$18*H19</f>
        <v>6717872.7023450704</v>
      </c>
      <c r="J19" s="117"/>
      <c r="K19" s="221">
        <f>VLOOKUP(B19,[1]CaNhan!$A$1:$D$252,4,0)</f>
        <v>698.5</v>
      </c>
      <c r="L19" s="250">
        <f t="shared" si="4"/>
        <v>0</v>
      </c>
      <c r="M19" s="77">
        <f>VLOOKUP(B19,[3]CaNhan!$A$2:$E$249,5,0)</f>
        <v>0.95</v>
      </c>
      <c r="N19" s="249">
        <f>E19-M19</f>
        <v>5.0000000000000044E-2</v>
      </c>
      <c r="O19" s="254">
        <f>VLOOKUP(B19,[3]CaNhan!$A$2:$G$249,7,0)</f>
        <v>0.98</v>
      </c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76"/>
      <c r="DI19" s="76"/>
      <c r="DJ19" s="76"/>
      <c r="DK19" s="76"/>
      <c r="DL19" s="76"/>
      <c r="DM19" s="76"/>
      <c r="DN19" s="76"/>
      <c r="DO19" s="76"/>
      <c r="DP19" s="76"/>
      <c r="DQ19" s="76"/>
      <c r="DR19" s="76"/>
      <c r="DS19" s="76"/>
      <c r="DT19" s="76"/>
      <c r="DU19" s="76"/>
      <c r="DV19" s="76"/>
      <c r="DW19" s="76"/>
      <c r="DX19" s="76"/>
      <c r="DY19" s="76"/>
      <c r="DZ19" s="76"/>
      <c r="EA19" s="76"/>
      <c r="EB19" s="76"/>
      <c r="EC19" s="76"/>
      <c r="ED19" s="76"/>
      <c r="EE19" s="76"/>
      <c r="EF19" s="76"/>
      <c r="EG19" s="76"/>
      <c r="EH19" s="76"/>
      <c r="EI19" s="76"/>
      <c r="EJ19" s="76"/>
      <c r="EK19" s="76"/>
      <c r="EL19" s="76"/>
      <c r="EM19" s="76"/>
      <c r="EN19" s="76"/>
      <c r="EO19" s="76"/>
      <c r="EP19" s="76"/>
      <c r="EQ19" s="76"/>
      <c r="ER19" s="76"/>
      <c r="ES19" s="76"/>
      <c r="ET19" s="76"/>
      <c r="EU19" s="76"/>
      <c r="EV19" s="76"/>
      <c r="EW19" s="76"/>
      <c r="EX19" s="76"/>
      <c r="EY19" s="76"/>
      <c r="EZ19" s="76"/>
      <c r="FA19" s="76"/>
      <c r="FB19" s="76"/>
      <c r="FC19" s="76"/>
      <c r="FD19" s="76"/>
      <c r="FE19" s="76"/>
      <c r="FF19" s="76"/>
      <c r="FG19" s="76"/>
      <c r="FH19" s="76"/>
      <c r="FI19" s="76"/>
      <c r="FJ19" s="76"/>
      <c r="FK19" s="76"/>
      <c r="FL19" s="76"/>
      <c r="FM19" s="76"/>
      <c r="FN19" s="76"/>
      <c r="FO19" s="76"/>
      <c r="FP19" s="76"/>
      <c r="FQ19" s="76"/>
      <c r="FR19" s="76"/>
      <c r="FS19" s="76"/>
      <c r="FT19" s="76"/>
      <c r="FU19" s="76"/>
      <c r="FV19" s="76"/>
      <c r="FW19" s="76"/>
      <c r="FX19" s="76"/>
      <c r="FY19" s="76"/>
      <c r="FZ19" s="76"/>
      <c r="GA19" s="76"/>
      <c r="GB19" s="76"/>
      <c r="GC19" s="76"/>
      <c r="GD19" s="76"/>
      <c r="GE19" s="76"/>
      <c r="GF19" s="76"/>
      <c r="GG19" s="76"/>
      <c r="GH19" s="76"/>
      <c r="GI19" s="76"/>
      <c r="GJ19" s="76"/>
      <c r="GK19" s="76"/>
      <c r="GL19" s="76"/>
      <c r="GM19" s="76"/>
      <c r="GN19" s="76"/>
      <c r="GO19" s="76"/>
      <c r="GP19" s="76"/>
      <c r="GQ19" s="76"/>
      <c r="GR19" s="76"/>
      <c r="GS19" s="76"/>
      <c r="GT19" s="76"/>
      <c r="GU19" s="76"/>
      <c r="GV19" s="76"/>
      <c r="GW19" s="76"/>
      <c r="GX19" s="76"/>
      <c r="GY19" s="76"/>
      <c r="GZ19" s="76"/>
      <c r="HA19" s="76"/>
      <c r="HB19" s="76"/>
      <c r="HC19" s="76"/>
      <c r="HD19" s="76"/>
      <c r="HE19" s="76"/>
      <c r="HF19" s="76"/>
      <c r="HG19" s="76"/>
      <c r="HH19" s="76"/>
      <c r="HI19" s="76"/>
      <c r="HJ19" s="76"/>
      <c r="HK19" s="76"/>
      <c r="HL19" s="76"/>
      <c r="HM19" s="76"/>
      <c r="HN19" s="76"/>
      <c r="HO19" s="76"/>
      <c r="HP19" s="76"/>
      <c r="HQ19" s="76"/>
      <c r="HR19" s="76"/>
      <c r="HS19" s="76"/>
      <c r="HT19" s="76"/>
      <c r="HU19" s="76"/>
      <c r="HV19" s="76"/>
      <c r="HW19" s="76"/>
      <c r="HX19" s="76"/>
      <c r="HY19" s="76"/>
      <c r="HZ19" s="76"/>
      <c r="IA19" s="76"/>
      <c r="IB19" s="76"/>
      <c r="IC19" s="76"/>
      <c r="ID19" s="76"/>
      <c r="IE19" s="76"/>
      <c r="IF19" s="76"/>
      <c r="IG19" s="76"/>
      <c r="IH19" s="76"/>
      <c r="II19" s="76"/>
      <c r="IJ19" s="76"/>
      <c r="IK19" s="76"/>
      <c r="IL19" s="76"/>
      <c r="IM19" s="76"/>
      <c r="IN19" s="76"/>
      <c r="IO19" s="76"/>
      <c r="IP19" s="76"/>
      <c r="IQ19" s="76"/>
      <c r="IR19" s="76"/>
      <c r="IS19" s="76"/>
      <c r="IT19" s="76"/>
      <c r="IU19" s="76"/>
      <c r="IV19" s="76"/>
      <c r="IW19" s="76"/>
      <c r="IX19" s="76"/>
      <c r="IY19" s="76"/>
      <c r="IZ19" s="76"/>
      <c r="JA19" s="76"/>
      <c r="JB19" s="76"/>
      <c r="JC19" s="76"/>
      <c r="JD19" s="76"/>
      <c r="JE19" s="76"/>
      <c r="JF19" s="76"/>
      <c r="JG19" s="76"/>
      <c r="JH19" s="76"/>
      <c r="JI19" s="76"/>
      <c r="JJ19" s="76"/>
      <c r="JK19" s="76"/>
      <c r="JL19" s="76"/>
      <c r="JM19" s="76"/>
      <c r="JN19" s="76"/>
      <c r="JO19" s="76"/>
      <c r="JP19" s="76"/>
      <c r="JQ19" s="76"/>
      <c r="JR19" s="76"/>
      <c r="JS19" s="76"/>
      <c r="JT19" s="76"/>
      <c r="JU19" s="76"/>
      <c r="JV19" s="76"/>
      <c r="JW19" s="76"/>
      <c r="JX19" s="76"/>
      <c r="JY19" s="76"/>
      <c r="JZ19" s="76"/>
      <c r="KA19" s="76"/>
      <c r="KB19" s="76"/>
      <c r="KC19" s="76"/>
      <c r="KD19" s="76"/>
      <c r="KE19" s="76"/>
      <c r="KF19" s="76"/>
      <c r="KG19" s="76"/>
      <c r="KH19" s="76"/>
      <c r="KI19" s="76"/>
      <c r="KJ19" s="76"/>
      <c r="KK19" s="76"/>
      <c r="KL19" s="76"/>
      <c r="KM19" s="76"/>
      <c r="KN19" s="76"/>
      <c r="KO19" s="76"/>
      <c r="KP19" s="76"/>
      <c r="KQ19" s="76"/>
      <c r="KR19" s="76"/>
      <c r="KS19" s="76"/>
      <c r="KT19" s="76"/>
      <c r="KU19" s="76"/>
      <c r="KV19" s="76"/>
      <c r="KW19" s="76"/>
      <c r="KX19" s="76"/>
      <c r="KY19" s="76"/>
      <c r="KZ19" s="76"/>
      <c r="LA19" s="76"/>
      <c r="LB19" s="76"/>
      <c r="LC19" s="76"/>
      <c r="LD19" s="76"/>
      <c r="LE19" s="76"/>
      <c r="LF19" s="76"/>
      <c r="LG19" s="76"/>
      <c r="LH19" s="76"/>
      <c r="LI19" s="76"/>
      <c r="LJ19" s="76"/>
      <c r="LK19" s="76"/>
      <c r="LL19" s="76"/>
      <c r="LM19" s="76"/>
      <c r="LN19" s="76"/>
      <c r="LO19" s="76"/>
      <c r="LP19" s="76"/>
      <c r="LQ19" s="76"/>
      <c r="LR19" s="76"/>
      <c r="LS19" s="76"/>
      <c r="LT19" s="76"/>
      <c r="LU19" s="76"/>
      <c r="LV19" s="76"/>
      <c r="LW19" s="76"/>
      <c r="LX19" s="76"/>
      <c r="LY19" s="76"/>
      <c r="LZ19" s="76"/>
      <c r="MA19" s="76"/>
      <c r="MB19" s="76"/>
      <c r="MC19" s="76"/>
      <c r="MD19" s="76"/>
      <c r="ME19" s="76"/>
      <c r="MF19" s="76"/>
      <c r="MG19" s="76"/>
      <c r="MH19" s="76"/>
      <c r="MI19" s="76"/>
      <c r="MJ19" s="76"/>
      <c r="MK19" s="76"/>
      <c r="ML19" s="76"/>
      <c r="MM19" s="76"/>
      <c r="MN19" s="76"/>
      <c r="MO19" s="76"/>
      <c r="MP19" s="76"/>
      <c r="MQ19" s="76"/>
      <c r="MR19" s="76"/>
      <c r="MS19" s="76"/>
      <c r="MT19" s="76"/>
      <c r="MU19" s="76"/>
      <c r="MV19" s="76"/>
      <c r="MW19" s="76"/>
      <c r="MX19" s="76"/>
      <c r="MY19" s="76"/>
      <c r="MZ19" s="76"/>
      <c r="NA19" s="76"/>
      <c r="NB19" s="76"/>
      <c r="NC19" s="76"/>
      <c r="ND19" s="76"/>
      <c r="NE19" s="76"/>
      <c r="NF19" s="76"/>
      <c r="NG19" s="76"/>
      <c r="NH19" s="76"/>
      <c r="NI19" s="76"/>
      <c r="NJ19" s="76"/>
      <c r="NK19" s="76"/>
      <c r="NL19" s="76"/>
      <c r="NM19" s="76"/>
      <c r="NN19" s="76"/>
      <c r="NO19" s="76"/>
      <c r="NP19" s="76"/>
      <c r="NQ19" s="76"/>
      <c r="NR19" s="76"/>
      <c r="NS19" s="76"/>
      <c r="NT19" s="76"/>
      <c r="NU19" s="76"/>
      <c r="NV19" s="76"/>
      <c r="NW19" s="76"/>
      <c r="NX19" s="76"/>
      <c r="NY19" s="76"/>
      <c r="NZ19" s="76"/>
      <c r="OA19" s="76"/>
      <c r="OB19" s="76"/>
      <c r="OC19" s="76"/>
      <c r="OD19" s="76"/>
      <c r="OE19" s="76"/>
      <c r="OF19" s="76"/>
      <c r="OG19" s="76"/>
      <c r="OH19" s="76"/>
      <c r="OI19" s="76"/>
      <c r="OJ19" s="76"/>
      <c r="OK19" s="76"/>
      <c r="OL19" s="76"/>
      <c r="OM19" s="76"/>
      <c r="ON19" s="76"/>
      <c r="OO19" s="76"/>
      <c r="OP19" s="76"/>
      <c r="OQ19" s="76"/>
      <c r="OR19" s="76"/>
      <c r="OS19" s="76"/>
      <c r="OT19" s="76"/>
      <c r="OU19" s="76"/>
      <c r="OV19" s="76"/>
      <c r="OW19" s="76"/>
      <c r="OX19" s="76"/>
      <c r="OY19" s="76"/>
      <c r="OZ19" s="76"/>
      <c r="PA19" s="76"/>
      <c r="PB19" s="76"/>
      <c r="PC19" s="76"/>
      <c r="PD19" s="76"/>
      <c r="PE19" s="76"/>
      <c r="PF19" s="76"/>
      <c r="PG19" s="76"/>
      <c r="PH19" s="76"/>
      <c r="PI19" s="76"/>
      <c r="PJ19" s="76"/>
      <c r="PK19" s="76"/>
      <c r="PL19" s="76"/>
      <c r="PM19" s="76"/>
      <c r="PN19" s="76"/>
      <c r="PO19" s="76"/>
      <c r="PP19" s="76"/>
      <c r="PQ19" s="76"/>
      <c r="PR19" s="76"/>
      <c r="PS19" s="76"/>
      <c r="PT19" s="76"/>
      <c r="PU19" s="76"/>
      <c r="PV19" s="76"/>
      <c r="PW19" s="76"/>
      <c r="PX19" s="76"/>
      <c r="PY19" s="76"/>
      <c r="PZ19" s="76"/>
      <c r="QA19" s="76"/>
      <c r="QB19" s="76"/>
      <c r="QC19" s="76"/>
      <c r="QD19" s="76"/>
      <c r="QE19" s="76"/>
      <c r="QF19" s="76"/>
      <c r="QG19" s="76"/>
      <c r="QH19" s="76"/>
      <c r="QI19" s="76"/>
      <c r="QJ19" s="76"/>
      <c r="QK19" s="76"/>
      <c r="QL19" s="76"/>
      <c r="QM19" s="76"/>
      <c r="QN19" s="76"/>
      <c r="QO19" s="76"/>
      <c r="QP19" s="76"/>
      <c r="QQ19" s="76"/>
      <c r="QR19" s="76"/>
      <c r="QS19" s="76"/>
      <c r="QT19" s="76"/>
      <c r="QU19" s="76"/>
      <c r="QV19" s="76"/>
      <c r="QW19" s="76"/>
      <c r="QX19" s="76"/>
      <c r="QY19" s="76"/>
      <c r="QZ19" s="76"/>
      <c r="RA19" s="76"/>
      <c r="RB19" s="76"/>
      <c r="RC19" s="76"/>
      <c r="RD19" s="76"/>
      <c r="RE19" s="76"/>
      <c r="RF19" s="76"/>
      <c r="RG19" s="76"/>
      <c r="RH19" s="76"/>
      <c r="RI19" s="76"/>
      <c r="RJ19" s="76"/>
      <c r="RK19" s="76"/>
      <c r="RL19" s="76"/>
      <c r="RM19" s="76"/>
      <c r="RN19" s="76"/>
      <c r="RO19" s="76"/>
      <c r="RP19" s="76"/>
      <c r="RQ19" s="76"/>
      <c r="RR19" s="76"/>
      <c r="RS19" s="76"/>
      <c r="RT19" s="76"/>
      <c r="RU19" s="76"/>
      <c r="RV19" s="76"/>
      <c r="RW19" s="76"/>
      <c r="RX19" s="76"/>
      <c r="RY19" s="76"/>
      <c r="RZ19" s="76"/>
      <c r="SA19" s="76"/>
      <c r="SB19" s="76"/>
      <c r="SC19" s="76"/>
      <c r="SD19" s="76"/>
      <c r="SE19" s="76"/>
      <c r="SF19" s="76"/>
      <c r="SG19" s="76"/>
      <c r="SH19" s="76"/>
      <c r="SI19" s="76"/>
      <c r="SJ19" s="76"/>
      <c r="SK19" s="76"/>
      <c r="SL19" s="76"/>
      <c r="SM19" s="76"/>
      <c r="SN19" s="76"/>
      <c r="SO19" s="76"/>
      <c r="SP19" s="76"/>
      <c r="SQ19" s="76"/>
      <c r="SR19" s="76"/>
      <c r="SS19" s="76"/>
      <c r="ST19" s="76"/>
      <c r="SU19" s="76"/>
      <c r="SV19" s="76"/>
      <c r="SW19" s="76"/>
      <c r="SX19" s="76"/>
      <c r="SY19" s="76"/>
      <c r="SZ19" s="76"/>
      <c r="TA19" s="76"/>
      <c r="TB19" s="76"/>
      <c r="TC19" s="76"/>
      <c r="TD19" s="76"/>
      <c r="TE19" s="76"/>
      <c r="TF19" s="76"/>
      <c r="TG19" s="76"/>
      <c r="TH19" s="76"/>
      <c r="TI19" s="76"/>
      <c r="TJ19" s="76"/>
      <c r="TK19" s="76"/>
      <c r="TL19" s="76"/>
      <c r="TM19" s="76"/>
      <c r="TN19" s="76"/>
      <c r="TO19" s="76"/>
      <c r="TP19" s="76"/>
      <c r="TQ19" s="76"/>
      <c r="TR19" s="76"/>
      <c r="TS19" s="76"/>
      <c r="TT19" s="76"/>
      <c r="TU19" s="76"/>
      <c r="TV19" s="76"/>
      <c r="TW19" s="76"/>
      <c r="TX19" s="76"/>
      <c r="TY19" s="76"/>
      <c r="TZ19" s="76"/>
      <c r="UA19" s="76"/>
      <c r="UB19" s="76"/>
      <c r="UC19" s="76"/>
      <c r="UD19" s="76"/>
      <c r="UE19" s="76"/>
      <c r="UF19" s="76"/>
      <c r="UG19" s="76"/>
      <c r="UH19" s="76"/>
      <c r="UI19" s="76"/>
      <c r="UJ19" s="76"/>
      <c r="UK19" s="76"/>
      <c r="UL19" s="76"/>
      <c r="UM19" s="76"/>
      <c r="UN19" s="76"/>
      <c r="UO19" s="76"/>
      <c r="UP19" s="76"/>
      <c r="UQ19" s="76"/>
      <c r="UR19" s="76"/>
      <c r="US19" s="76"/>
      <c r="UT19" s="76"/>
      <c r="UU19" s="76"/>
      <c r="UV19" s="76"/>
      <c r="UW19" s="76"/>
      <c r="UX19" s="76"/>
      <c r="UY19" s="76"/>
      <c r="UZ19" s="76"/>
      <c r="VA19" s="76"/>
      <c r="VB19" s="76"/>
      <c r="VC19" s="76"/>
      <c r="VD19" s="76"/>
      <c r="VE19" s="76"/>
      <c r="VF19" s="76"/>
      <c r="VG19" s="76"/>
      <c r="VH19" s="76"/>
      <c r="VI19" s="76"/>
      <c r="VJ19" s="76"/>
      <c r="VK19" s="76"/>
      <c r="VL19" s="76"/>
      <c r="VM19" s="76"/>
      <c r="VN19" s="76"/>
      <c r="VO19" s="76"/>
      <c r="VP19" s="76"/>
      <c r="VQ19" s="76"/>
      <c r="VR19" s="76"/>
      <c r="VS19" s="76"/>
      <c r="VT19" s="76"/>
      <c r="VU19" s="76"/>
      <c r="VV19" s="76"/>
      <c r="VW19" s="76"/>
      <c r="VX19" s="76"/>
      <c r="VY19" s="76"/>
      <c r="VZ19" s="76"/>
      <c r="WA19" s="76"/>
      <c r="WB19" s="76"/>
      <c r="WC19" s="76"/>
      <c r="WD19" s="76"/>
      <c r="WE19" s="76"/>
      <c r="WF19" s="76"/>
      <c r="WG19" s="76"/>
      <c r="WH19" s="76"/>
      <c r="WI19" s="76"/>
      <c r="WJ19" s="76"/>
      <c r="WK19" s="76"/>
      <c r="WL19" s="76"/>
      <c r="WM19" s="76"/>
      <c r="WN19" s="76"/>
      <c r="WO19" s="76"/>
      <c r="WP19" s="76"/>
      <c r="WQ19" s="76"/>
      <c r="WR19" s="76"/>
      <c r="WS19" s="76"/>
      <c r="WT19" s="76"/>
      <c r="WU19" s="76"/>
      <c r="WV19" s="76"/>
      <c r="WW19" s="76"/>
      <c r="WX19" s="76"/>
      <c r="WY19" s="76"/>
      <c r="WZ19" s="76"/>
      <c r="XA19" s="76"/>
      <c r="XB19" s="76"/>
      <c r="XC19" s="76"/>
      <c r="XD19" s="76"/>
      <c r="XE19" s="76"/>
      <c r="XF19" s="76"/>
      <c r="XG19" s="76"/>
      <c r="XH19" s="76"/>
      <c r="XI19" s="76"/>
      <c r="XJ19" s="76"/>
      <c r="XK19" s="76"/>
      <c r="XL19" s="76"/>
      <c r="XM19" s="76"/>
      <c r="XN19" s="76"/>
      <c r="XO19" s="76"/>
      <c r="XP19" s="76"/>
      <c r="XQ19" s="76"/>
      <c r="XR19" s="76"/>
      <c r="XS19" s="76"/>
      <c r="XT19" s="76"/>
      <c r="XU19" s="76"/>
      <c r="XV19" s="76"/>
      <c r="XW19" s="76"/>
      <c r="XX19" s="76"/>
      <c r="XY19" s="76"/>
      <c r="XZ19" s="76"/>
      <c r="YA19" s="76"/>
      <c r="YB19" s="76"/>
      <c r="YC19" s="76"/>
      <c r="YD19" s="76"/>
      <c r="YE19" s="76"/>
      <c r="YF19" s="76"/>
      <c r="YG19" s="76"/>
      <c r="YH19" s="76"/>
      <c r="YI19" s="76"/>
      <c r="YJ19" s="76"/>
      <c r="YK19" s="76"/>
      <c r="YL19" s="76"/>
      <c r="YM19" s="76"/>
      <c r="YN19" s="76"/>
      <c r="YO19" s="76"/>
      <c r="YP19" s="76"/>
      <c r="YQ19" s="76"/>
      <c r="YR19" s="76"/>
      <c r="YS19" s="76"/>
      <c r="YT19" s="76"/>
      <c r="YU19" s="76"/>
      <c r="YV19" s="76"/>
      <c r="YW19" s="76"/>
      <c r="YX19" s="76"/>
      <c r="YY19" s="76"/>
      <c r="YZ19" s="76"/>
      <c r="ZA19" s="76"/>
      <c r="ZB19" s="76"/>
      <c r="ZC19" s="76"/>
      <c r="ZD19" s="76"/>
      <c r="ZE19" s="76"/>
      <c r="ZF19" s="76"/>
      <c r="ZG19" s="76"/>
      <c r="ZH19" s="76"/>
      <c r="ZI19" s="76"/>
      <c r="ZJ19" s="76"/>
      <c r="ZK19" s="76"/>
      <c r="ZL19" s="76"/>
      <c r="ZM19" s="76"/>
      <c r="ZN19" s="76"/>
      <c r="ZO19" s="76"/>
      <c r="ZP19" s="76"/>
      <c r="ZQ19" s="76"/>
      <c r="ZR19" s="76"/>
      <c r="ZS19" s="76"/>
      <c r="ZT19" s="76"/>
      <c r="ZU19" s="76"/>
      <c r="ZV19" s="76"/>
      <c r="ZW19" s="76"/>
      <c r="ZX19" s="76"/>
      <c r="ZY19" s="76"/>
      <c r="ZZ19" s="76"/>
      <c r="AAA19" s="76"/>
      <c r="AAB19" s="76"/>
      <c r="AAC19" s="76"/>
      <c r="AAD19" s="76"/>
      <c r="AAE19" s="76"/>
      <c r="AAF19" s="76"/>
      <c r="AAG19" s="76"/>
      <c r="AAH19" s="76"/>
      <c r="AAI19" s="76"/>
      <c r="AAJ19" s="76"/>
      <c r="AAK19" s="76"/>
      <c r="AAL19" s="76"/>
      <c r="AAM19" s="76"/>
      <c r="AAN19" s="76"/>
      <c r="AAO19" s="76"/>
      <c r="AAP19" s="76"/>
      <c r="AAQ19" s="76"/>
      <c r="AAR19" s="76"/>
      <c r="AAS19" s="76"/>
      <c r="AAT19" s="76"/>
      <c r="AAU19" s="76"/>
      <c r="AAV19" s="76"/>
      <c r="AAW19" s="76"/>
      <c r="AAX19" s="76"/>
      <c r="AAY19" s="76"/>
      <c r="AAZ19" s="76"/>
      <c r="ABA19" s="76"/>
      <c r="ABB19" s="76"/>
      <c r="ABC19" s="76"/>
      <c r="ABD19" s="76"/>
      <c r="ABE19" s="76"/>
      <c r="ABF19" s="76"/>
      <c r="ABG19" s="76"/>
      <c r="ABH19" s="76"/>
      <c r="ABI19" s="76"/>
      <c r="ABJ19" s="76"/>
      <c r="ABK19" s="76"/>
      <c r="ABL19" s="76"/>
      <c r="ABM19" s="76"/>
      <c r="ABN19" s="76"/>
      <c r="ABO19" s="76"/>
      <c r="ABP19" s="76"/>
      <c r="ABQ19" s="76"/>
      <c r="ABR19" s="76"/>
      <c r="ABS19" s="76"/>
      <c r="ABT19" s="76"/>
      <c r="ABU19" s="76"/>
      <c r="ABV19" s="76"/>
      <c r="ABW19" s="76"/>
      <c r="ABX19" s="76"/>
      <c r="ABY19" s="76"/>
      <c r="ABZ19" s="76"/>
      <c r="ACA19" s="76"/>
      <c r="ACB19" s="76"/>
      <c r="ACC19" s="76"/>
      <c r="ACD19" s="76"/>
      <c r="ACE19" s="76"/>
      <c r="ACF19" s="76"/>
      <c r="ACG19" s="76"/>
      <c r="ACH19" s="76"/>
      <c r="ACI19" s="76"/>
      <c r="ACJ19" s="76"/>
      <c r="ACK19" s="76"/>
      <c r="ACL19" s="76"/>
      <c r="ACM19" s="76"/>
      <c r="ACN19" s="76"/>
      <c r="ACO19" s="76"/>
      <c r="ACP19" s="76"/>
      <c r="ACQ19" s="76"/>
      <c r="ACR19" s="76"/>
      <c r="ACS19" s="76"/>
      <c r="ACT19" s="76"/>
      <c r="ACU19" s="76"/>
      <c r="ACV19" s="76"/>
      <c r="ACW19" s="76"/>
      <c r="ACX19" s="76"/>
      <c r="ACY19" s="76"/>
      <c r="ACZ19" s="76"/>
      <c r="ADA19" s="76"/>
      <c r="ADB19" s="76"/>
      <c r="ADC19" s="76"/>
      <c r="ADD19" s="76"/>
      <c r="ADE19" s="76"/>
      <c r="ADF19" s="76"/>
      <c r="ADG19" s="76"/>
      <c r="ADH19" s="76"/>
      <c r="ADI19" s="76"/>
      <c r="ADJ19" s="76"/>
      <c r="ADK19" s="76"/>
      <c r="ADL19" s="76"/>
      <c r="ADM19" s="76"/>
      <c r="ADN19" s="76"/>
      <c r="ADO19" s="76"/>
      <c r="ADP19" s="76"/>
      <c r="ADQ19" s="76"/>
      <c r="ADR19" s="76"/>
      <c r="ADS19" s="76"/>
      <c r="ADT19" s="76"/>
      <c r="ADU19" s="76"/>
      <c r="ADV19" s="76"/>
      <c r="ADW19" s="76"/>
      <c r="ADX19" s="76"/>
      <c r="ADY19" s="76"/>
      <c r="ADZ19" s="76"/>
      <c r="AEA19" s="76"/>
      <c r="AEB19" s="76"/>
      <c r="AEC19" s="76"/>
      <c r="AED19" s="76"/>
      <c r="AEE19" s="76"/>
      <c r="AEF19" s="76"/>
      <c r="AEG19" s="76"/>
      <c r="AEH19" s="76"/>
      <c r="AEI19" s="76"/>
      <c r="AEJ19" s="76"/>
      <c r="AEK19" s="76"/>
      <c r="AEL19" s="76"/>
      <c r="AEM19" s="76"/>
      <c r="AEN19" s="76"/>
      <c r="AEO19" s="76"/>
      <c r="AEP19" s="76"/>
      <c r="AEQ19" s="76"/>
      <c r="AER19" s="76"/>
      <c r="AES19" s="76"/>
      <c r="AET19" s="76"/>
      <c r="AEU19" s="76"/>
      <c r="AEV19" s="76"/>
      <c r="AEW19" s="76"/>
      <c r="AEX19" s="76"/>
      <c r="AEY19" s="76"/>
      <c r="AEZ19" s="76"/>
      <c r="AFA19" s="76"/>
      <c r="AFB19" s="76"/>
      <c r="AFC19" s="76"/>
      <c r="AFD19" s="76"/>
      <c r="AFE19" s="76"/>
      <c r="AFF19" s="76"/>
      <c r="AFG19" s="76"/>
      <c r="AFH19" s="76"/>
      <c r="AFI19" s="76"/>
      <c r="AFJ19" s="76"/>
      <c r="AFK19" s="76"/>
      <c r="AFL19" s="76"/>
      <c r="AFM19" s="76"/>
      <c r="AFN19" s="76"/>
      <c r="AFO19" s="76"/>
      <c r="AFP19" s="76"/>
      <c r="AFQ19" s="76"/>
      <c r="AFR19" s="76"/>
      <c r="AFS19" s="76"/>
      <c r="AFT19" s="76"/>
      <c r="AFU19" s="76"/>
      <c r="AFV19" s="76"/>
      <c r="AFW19" s="76"/>
      <c r="AFX19" s="76"/>
      <c r="AFY19" s="76"/>
      <c r="AFZ19" s="76"/>
      <c r="AGA19" s="76"/>
      <c r="AGB19" s="76"/>
      <c r="AGC19" s="76"/>
      <c r="AGD19" s="76"/>
      <c r="AGE19" s="76"/>
      <c r="AGF19" s="76"/>
      <c r="AGG19" s="76"/>
      <c r="AGH19" s="76"/>
      <c r="AGI19" s="76"/>
      <c r="AGJ19" s="76"/>
      <c r="AGK19" s="76"/>
      <c r="AGL19" s="76"/>
      <c r="AGM19" s="76"/>
      <c r="AGN19" s="76"/>
      <c r="AGO19" s="76"/>
      <c r="AGP19" s="76"/>
      <c r="AGQ19" s="76"/>
      <c r="AGR19" s="76"/>
      <c r="AGS19" s="76"/>
      <c r="AGT19" s="76"/>
      <c r="AGU19" s="76"/>
      <c r="AGV19" s="76"/>
      <c r="AGW19" s="76"/>
      <c r="AGX19" s="76"/>
      <c r="AGY19" s="76"/>
      <c r="AGZ19" s="76"/>
      <c r="AHA19" s="76"/>
      <c r="AHB19" s="76"/>
      <c r="AHC19" s="76"/>
      <c r="AHD19" s="76"/>
      <c r="AHE19" s="76"/>
      <c r="AHF19" s="76"/>
      <c r="AHG19" s="76"/>
      <c r="AHH19" s="76"/>
      <c r="AHI19" s="76"/>
      <c r="AHJ19" s="76"/>
      <c r="AHK19" s="76"/>
      <c r="AHL19" s="76"/>
      <c r="AHM19" s="76"/>
      <c r="AHN19" s="76"/>
      <c r="AHO19" s="76"/>
      <c r="AHP19" s="76"/>
      <c r="AHQ19" s="76"/>
      <c r="AHR19" s="76"/>
      <c r="AHS19" s="76"/>
      <c r="AHT19" s="76"/>
      <c r="AHU19" s="76"/>
      <c r="AHV19" s="76"/>
      <c r="AHW19" s="76"/>
      <c r="AHX19" s="76"/>
      <c r="AHY19" s="76"/>
      <c r="AHZ19" s="76"/>
      <c r="AIA19" s="76"/>
      <c r="AIB19" s="76"/>
      <c r="AIC19" s="76"/>
      <c r="AID19" s="76"/>
      <c r="AIE19" s="76"/>
      <c r="AIF19" s="76"/>
      <c r="AIG19" s="76"/>
      <c r="AIH19" s="76"/>
      <c r="AII19" s="76"/>
      <c r="AIJ19" s="76"/>
      <c r="AIK19" s="76"/>
      <c r="AIL19" s="76"/>
      <c r="AIM19" s="76"/>
      <c r="AIN19" s="76"/>
      <c r="AIO19" s="76"/>
      <c r="AIP19" s="76"/>
      <c r="AIQ19" s="76"/>
      <c r="AIR19" s="76"/>
      <c r="AIS19" s="76"/>
      <c r="AIT19" s="76"/>
      <c r="AIU19" s="76"/>
      <c r="AIV19" s="76"/>
      <c r="AIW19" s="76"/>
      <c r="AIX19" s="76"/>
      <c r="AIY19" s="76"/>
      <c r="AIZ19" s="76"/>
      <c r="AJA19" s="76"/>
      <c r="AJB19" s="76"/>
      <c r="AJC19" s="76"/>
      <c r="AJD19" s="76"/>
      <c r="AJE19" s="76"/>
      <c r="AJF19" s="76"/>
      <c r="AJG19" s="76"/>
      <c r="AJH19" s="76"/>
      <c r="AJI19" s="76"/>
      <c r="AJJ19" s="76"/>
      <c r="AJK19" s="76"/>
      <c r="AJL19" s="76"/>
      <c r="AJM19" s="76"/>
      <c r="AJN19" s="76"/>
      <c r="AJO19" s="76"/>
      <c r="AJP19" s="76"/>
      <c r="AJQ19" s="76"/>
      <c r="AJR19" s="76"/>
      <c r="AJS19" s="76"/>
      <c r="AJT19" s="76"/>
      <c r="AJU19" s="76"/>
      <c r="AJV19" s="76"/>
      <c r="AJW19" s="76"/>
      <c r="AJX19" s="76"/>
      <c r="AJY19" s="76"/>
      <c r="AJZ19" s="76"/>
      <c r="AKA19" s="76"/>
      <c r="AKB19" s="76"/>
      <c r="AKC19" s="76"/>
      <c r="AKD19" s="76"/>
      <c r="AKE19" s="76"/>
      <c r="AKF19" s="76"/>
      <c r="AKG19" s="76"/>
      <c r="AKH19" s="76"/>
      <c r="AKI19" s="76"/>
      <c r="AKJ19" s="76"/>
      <c r="AKK19" s="76"/>
      <c r="AKL19" s="76"/>
      <c r="AKM19" s="76"/>
      <c r="AKN19" s="76"/>
      <c r="AKO19" s="76"/>
      <c r="AKP19" s="76"/>
      <c r="AKQ19" s="76"/>
      <c r="AKR19" s="76"/>
      <c r="AKS19" s="76"/>
      <c r="AKT19" s="76"/>
      <c r="AKU19" s="76"/>
      <c r="AKV19" s="76"/>
      <c r="AKW19" s="76"/>
      <c r="AKX19" s="76"/>
      <c r="AKY19" s="76"/>
      <c r="AKZ19" s="76"/>
      <c r="ALA19" s="76"/>
      <c r="ALB19" s="76"/>
      <c r="ALC19" s="76"/>
      <c r="ALD19" s="76"/>
      <c r="ALE19" s="76"/>
      <c r="ALF19" s="76"/>
      <c r="ALG19" s="76"/>
      <c r="ALH19" s="76"/>
      <c r="ALI19" s="76"/>
      <c r="ALJ19" s="76"/>
      <c r="ALK19" s="76"/>
      <c r="ALL19" s="76"/>
      <c r="ALM19" s="76"/>
      <c r="ALN19" s="76"/>
      <c r="ALO19" s="76"/>
      <c r="ALP19" s="76"/>
      <c r="ALQ19" s="76"/>
      <c r="ALR19" s="76"/>
      <c r="ALS19" s="76"/>
      <c r="ALT19" s="76"/>
      <c r="ALU19" s="76"/>
      <c r="ALV19" s="76"/>
      <c r="ALW19" s="76"/>
      <c r="ALX19" s="76"/>
      <c r="ALY19" s="76"/>
      <c r="ALZ19" s="76"/>
      <c r="AMA19" s="76"/>
      <c r="AMB19" s="76"/>
      <c r="AMC19" s="76"/>
      <c r="AMD19" s="76"/>
      <c r="AME19" s="76"/>
      <c r="AMF19" s="76"/>
      <c r="AMG19" s="76"/>
      <c r="AMH19" s="76"/>
      <c r="AMI19" s="76"/>
      <c r="AMJ19" s="76"/>
    </row>
    <row r="20" spans="1:1025" ht="15" customHeight="1" x14ac:dyDescent="0.25">
      <c r="A20" s="635"/>
      <c r="B20" s="185">
        <v>376</v>
      </c>
      <c r="C20" s="117" t="s">
        <v>162</v>
      </c>
      <c r="D20" s="25">
        <f>635*1.1</f>
        <v>698.5</v>
      </c>
      <c r="E20" s="1">
        <f>VLOOKUP(B20,[1]CaNhan!$A$1:$E$252,5,0)</f>
        <v>1</v>
      </c>
      <c r="F20" s="1">
        <f t="shared" si="5"/>
        <v>698.5</v>
      </c>
      <c r="G20" s="1">
        <f>VLOOKUP(B20,[1]CaNhan!$A$1:$G$252,7,0)</f>
        <v>0.89666599999999996</v>
      </c>
      <c r="H20" s="1">
        <f t="shared" si="6"/>
        <v>626.32120099999997</v>
      </c>
      <c r="I20" s="220">
        <f t="shared" ref="I20:I27" si="7">I$18/H$18*H20</f>
        <v>6523852.2228935221</v>
      </c>
      <c r="J20" s="117"/>
      <c r="K20" s="221">
        <f>VLOOKUP(B20,[1]CaNhan!$A$1:$D$252,4,0)</f>
        <v>698.5</v>
      </c>
      <c r="L20" s="250">
        <f t="shared" si="4"/>
        <v>0</v>
      </c>
      <c r="M20" s="77"/>
      <c r="N20" s="249"/>
      <c r="O20" s="254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  <c r="DN20" s="76"/>
      <c r="DO20" s="76"/>
      <c r="DP20" s="76"/>
      <c r="DQ20" s="76"/>
      <c r="DR20" s="76"/>
      <c r="DS20" s="76"/>
      <c r="DT20" s="76"/>
      <c r="DU20" s="76"/>
      <c r="DV20" s="76"/>
      <c r="DW20" s="76"/>
      <c r="DX20" s="76"/>
      <c r="DY20" s="76"/>
      <c r="DZ20" s="76"/>
      <c r="EA20" s="76"/>
      <c r="EB20" s="76"/>
      <c r="EC20" s="76"/>
      <c r="ED20" s="76"/>
      <c r="EE20" s="76"/>
      <c r="EF20" s="76"/>
      <c r="EG20" s="76"/>
      <c r="EH20" s="76"/>
      <c r="EI20" s="76"/>
      <c r="EJ20" s="76"/>
      <c r="EK20" s="76"/>
      <c r="EL20" s="76"/>
      <c r="EM20" s="76"/>
      <c r="EN20" s="76"/>
      <c r="EO20" s="76"/>
      <c r="EP20" s="76"/>
      <c r="EQ20" s="76"/>
      <c r="ER20" s="76"/>
      <c r="ES20" s="76"/>
      <c r="ET20" s="76"/>
      <c r="EU20" s="76"/>
      <c r="EV20" s="76"/>
      <c r="EW20" s="76"/>
      <c r="EX20" s="76"/>
      <c r="EY20" s="76"/>
      <c r="EZ20" s="76"/>
      <c r="FA20" s="76"/>
      <c r="FB20" s="76"/>
      <c r="FC20" s="76"/>
      <c r="FD20" s="76"/>
      <c r="FE20" s="76"/>
      <c r="FF20" s="76"/>
      <c r="FG20" s="76"/>
      <c r="FH20" s="76"/>
      <c r="FI20" s="76"/>
      <c r="FJ20" s="76"/>
      <c r="FK20" s="76"/>
      <c r="FL20" s="76"/>
      <c r="FM20" s="76"/>
      <c r="FN20" s="76"/>
      <c r="FO20" s="76"/>
      <c r="FP20" s="76"/>
      <c r="FQ20" s="76"/>
      <c r="FR20" s="76"/>
      <c r="FS20" s="76"/>
      <c r="FT20" s="76"/>
      <c r="FU20" s="76"/>
      <c r="FV20" s="76"/>
      <c r="FW20" s="76"/>
      <c r="FX20" s="76"/>
      <c r="FY20" s="76"/>
      <c r="FZ20" s="76"/>
      <c r="GA20" s="76"/>
      <c r="GB20" s="76"/>
      <c r="GC20" s="76"/>
      <c r="GD20" s="76"/>
      <c r="GE20" s="76"/>
      <c r="GF20" s="76"/>
      <c r="GG20" s="76"/>
      <c r="GH20" s="76"/>
      <c r="GI20" s="76"/>
      <c r="GJ20" s="76"/>
      <c r="GK20" s="76"/>
      <c r="GL20" s="76"/>
      <c r="GM20" s="76"/>
      <c r="GN20" s="76"/>
      <c r="GO20" s="76"/>
      <c r="GP20" s="76"/>
      <c r="GQ20" s="76"/>
      <c r="GR20" s="76"/>
      <c r="GS20" s="76"/>
      <c r="GT20" s="76"/>
      <c r="GU20" s="76"/>
      <c r="GV20" s="76"/>
      <c r="GW20" s="76"/>
      <c r="GX20" s="76"/>
      <c r="GY20" s="76"/>
      <c r="GZ20" s="76"/>
      <c r="HA20" s="76"/>
      <c r="HB20" s="76"/>
      <c r="HC20" s="76"/>
      <c r="HD20" s="76"/>
      <c r="HE20" s="76"/>
      <c r="HF20" s="76"/>
      <c r="HG20" s="76"/>
      <c r="HH20" s="76"/>
      <c r="HI20" s="76"/>
      <c r="HJ20" s="76"/>
      <c r="HK20" s="76"/>
      <c r="HL20" s="76"/>
      <c r="HM20" s="76"/>
      <c r="HN20" s="76"/>
      <c r="HO20" s="76"/>
      <c r="HP20" s="76"/>
      <c r="HQ20" s="76"/>
      <c r="HR20" s="76"/>
      <c r="HS20" s="76"/>
      <c r="HT20" s="76"/>
      <c r="HU20" s="76"/>
      <c r="HV20" s="76"/>
      <c r="HW20" s="76"/>
      <c r="HX20" s="76"/>
      <c r="HY20" s="76"/>
      <c r="HZ20" s="76"/>
      <c r="IA20" s="76"/>
      <c r="IB20" s="76"/>
      <c r="IC20" s="76"/>
      <c r="ID20" s="76"/>
      <c r="IE20" s="76"/>
      <c r="IF20" s="76"/>
      <c r="IG20" s="76"/>
      <c r="IH20" s="76"/>
      <c r="II20" s="76"/>
      <c r="IJ20" s="76"/>
      <c r="IK20" s="76"/>
      <c r="IL20" s="76"/>
      <c r="IM20" s="76"/>
      <c r="IN20" s="76"/>
      <c r="IO20" s="76"/>
      <c r="IP20" s="76"/>
      <c r="IQ20" s="76"/>
      <c r="IR20" s="76"/>
      <c r="IS20" s="76"/>
      <c r="IT20" s="76"/>
      <c r="IU20" s="76"/>
      <c r="IV20" s="76"/>
      <c r="IW20" s="76"/>
      <c r="IX20" s="76"/>
      <c r="IY20" s="76"/>
      <c r="IZ20" s="76"/>
      <c r="JA20" s="76"/>
      <c r="JB20" s="76"/>
      <c r="JC20" s="76"/>
      <c r="JD20" s="76"/>
      <c r="JE20" s="76"/>
      <c r="JF20" s="76"/>
      <c r="JG20" s="76"/>
      <c r="JH20" s="76"/>
      <c r="JI20" s="76"/>
      <c r="JJ20" s="76"/>
      <c r="JK20" s="76"/>
      <c r="JL20" s="76"/>
      <c r="JM20" s="76"/>
      <c r="JN20" s="76"/>
      <c r="JO20" s="76"/>
      <c r="JP20" s="76"/>
      <c r="JQ20" s="76"/>
      <c r="JR20" s="76"/>
      <c r="JS20" s="76"/>
      <c r="JT20" s="76"/>
      <c r="JU20" s="76"/>
      <c r="JV20" s="76"/>
      <c r="JW20" s="76"/>
      <c r="JX20" s="76"/>
      <c r="JY20" s="76"/>
      <c r="JZ20" s="76"/>
      <c r="KA20" s="76"/>
      <c r="KB20" s="76"/>
      <c r="KC20" s="76"/>
      <c r="KD20" s="76"/>
      <c r="KE20" s="76"/>
      <c r="KF20" s="76"/>
      <c r="KG20" s="76"/>
      <c r="KH20" s="76"/>
      <c r="KI20" s="76"/>
      <c r="KJ20" s="76"/>
      <c r="KK20" s="76"/>
      <c r="KL20" s="76"/>
      <c r="KM20" s="76"/>
      <c r="KN20" s="76"/>
      <c r="KO20" s="76"/>
      <c r="KP20" s="76"/>
      <c r="KQ20" s="76"/>
      <c r="KR20" s="76"/>
      <c r="KS20" s="76"/>
      <c r="KT20" s="76"/>
      <c r="KU20" s="76"/>
      <c r="KV20" s="76"/>
      <c r="KW20" s="76"/>
      <c r="KX20" s="76"/>
      <c r="KY20" s="76"/>
      <c r="KZ20" s="76"/>
      <c r="LA20" s="76"/>
      <c r="LB20" s="76"/>
      <c r="LC20" s="76"/>
      <c r="LD20" s="76"/>
      <c r="LE20" s="76"/>
      <c r="LF20" s="76"/>
      <c r="LG20" s="76"/>
      <c r="LH20" s="76"/>
      <c r="LI20" s="76"/>
      <c r="LJ20" s="76"/>
      <c r="LK20" s="76"/>
      <c r="LL20" s="76"/>
      <c r="LM20" s="76"/>
      <c r="LN20" s="76"/>
      <c r="LO20" s="76"/>
      <c r="LP20" s="76"/>
      <c r="LQ20" s="76"/>
      <c r="LR20" s="76"/>
      <c r="LS20" s="76"/>
      <c r="LT20" s="76"/>
      <c r="LU20" s="76"/>
      <c r="LV20" s="76"/>
      <c r="LW20" s="76"/>
      <c r="LX20" s="76"/>
      <c r="LY20" s="76"/>
      <c r="LZ20" s="76"/>
      <c r="MA20" s="76"/>
      <c r="MB20" s="76"/>
      <c r="MC20" s="76"/>
      <c r="MD20" s="76"/>
      <c r="ME20" s="76"/>
      <c r="MF20" s="76"/>
      <c r="MG20" s="76"/>
      <c r="MH20" s="76"/>
      <c r="MI20" s="76"/>
      <c r="MJ20" s="76"/>
      <c r="MK20" s="76"/>
      <c r="ML20" s="76"/>
      <c r="MM20" s="76"/>
      <c r="MN20" s="76"/>
      <c r="MO20" s="76"/>
      <c r="MP20" s="76"/>
      <c r="MQ20" s="76"/>
      <c r="MR20" s="76"/>
      <c r="MS20" s="76"/>
      <c r="MT20" s="76"/>
      <c r="MU20" s="76"/>
      <c r="MV20" s="76"/>
      <c r="MW20" s="76"/>
      <c r="MX20" s="76"/>
      <c r="MY20" s="76"/>
      <c r="MZ20" s="76"/>
      <c r="NA20" s="76"/>
      <c r="NB20" s="76"/>
      <c r="NC20" s="76"/>
      <c r="ND20" s="76"/>
      <c r="NE20" s="76"/>
      <c r="NF20" s="76"/>
      <c r="NG20" s="76"/>
      <c r="NH20" s="76"/>
      <c r="NI20" s="76"/>
      <c r="NJ20" s="76"/>
      <c r="NK20" s="76"/>
      <c r="NL20" s="76"/>
      <c r="NM20" s="76"/>
      <c r="NN20" s="76"/>
      <c r="NO20" s="76"/>
      <c r="NP20" s="76"/>
      <c r="NQ20" s="76"/>
      <c r="NR20" s="76"/>
      <c r="NS20" s="76"/>
      <c r="NT20" s="76"/>
      <c r="NU20" s="76"/>
      <c r="NV20" s="76"/>
      <c r="NW20" s="76"/>
      <c r="NX20" s="76"/>
      <c r="NY20" s="76"/>
      <c r="NZ20" s="76"/>
      <c r="OA20" s="76"/>
      <c r="OB20" s="76"/>
      <c r="OC20" s="76"/>
      <c r="OD20" s="76"/>
      <c r="OE20" s="76"/>
      <c r="OF20" s="76"/>
      <c r="OG20" s="76"/>
      <c r="OH20" s="76"/>
      <c r="OI20" s="76"/>
      <c r="OJ20" s="76"/>
      <c r="OK20" s="76"/>
      <c r="OL20" s="76"/>
      <c r="OM20" s="76"/>
      <c r="ON20" s="76"/>
      <c r="OO20" s="76"/>
      <c r="OP20" s="76"/>
      <c r="OQ20" s="76"/>
      <c r="OR20" s="76"/>
      <c r="OS20" s="76"/>
      <c r="OT20" s="76"/>
      <c r="OU20" s="76"/>
      <c r="OV20" s="76"/>
      <c r="OW20" s="76"/>
      <c r="OX20" s="76"/>
      <c r="OY20" s="76"/>
      <c r="OZ20" s="76"/>
      <c r="PA20" s="76"/>
      <c r="PB20" s="76"/>
      <c r="PC20" s="76"/>
      <c r="PD20" s="76"/>
      <c r="PE20" s="76"/>
      <c r="PF20" s="76"/>
      <c r="PG20" s="76"/>
      <c r="PH20" s="76"/>
      <c r="PI20" s="76"/>
      <c r="PJ20" s="76"/>
      <c r="PK20" s="76"/>
      <c r="PL20" s="76"/>
      <c r="PM20" s="76"/>
      <c r="PN20" s="76"/>
      <c r="PO20" s="76"/>
      <c r="PP20" s="76"/>
      <c r="PQ20" s="76"/>
      <c r="PR20" s="76"/>
      <c r="PS20" s="76"/>
      <c r="PT20" s="76"/>
      <c r="PU20" s="76"/>
      <c r="PV20" s="76"/>
      <c r="PW20" s="76"/>
      <c r="PX20" s="76"/>
      <c r="PY20" s="76"/>
      <c r="PZ20" s="76"/>
      <c r="QA20" s="76"/>
      <c r="QB20" s="76"/>
      <c r="QC20" s="76"/>
      <c r="QD20" s="76"/>
      <c r="QE20" s="76"/>
      <c r="QF20" s="76"/>
      <c r="QG20" s="76"/>
      <c r="QH20" s="76"/>
      <c r="QI20" s="76"/>
      <c r="QJ20" s="76"/>
      <c r="QK20" s="76"/>
      <c r="QL20" s="76"/>
      <c r="QM20" s="76"/>
      <c r="QN20" s="76"/>
      <c r="QO20" s="76"/>
      <c r="QP20" s="76"/>
      <c r="QQ20" s="76"/>
      <c r="QR20" s="76"/>
      <c r="QS20" s="76"/>
      <c r="QT20" s="76"/>
      <c r="QU20" s="76"/>
      <c r="QV20" s="76"/>
      <c r="QW20" s="76"/>
      <c r="QX20" s="76"/>
      <c r="QY20" s="76"/>
      <c r="QZ20" s="76"/>
      <c r="RA20" s="76"/>
      <c r="RB20" s="76"/>
      <c r="RC20" s="76"/>
      <c r="RD20" s="76"/>
      <c r="RE20" s="76"/>
      <c r="RF20" s="76"/>
      <c r="RG20" s="76"/>
      <c r="RH20" s="76"/>
      <c r="RI20" s="76"/>
      <c r="RJ20" s="76"/>
      <c r="RK20" s="76"/>
      <c r="RL20" s="76"/>
      <c r="RM20" s="76"/>
      <c r="RN20" s="76"/>
      <c r="RO20" s="76"/>
      <c r="RP20" s="76"/>
      <c r="RQ20" s="76"/>
      <c r="RR20" s="76"/>
      <c r="RS20" s="76"/>
      <c r="RT20" s="76"/>
      <c r="RU20" s="76"/>
      <c r="RV20" s="76"/>
      <c r="RW20" s="76"/>
      <c r="RX20" s="76"/>
      <c r="RY20" s="76"/>
      <c r="RZ20" s="76"/>
      <c r="SA20" s="76"/>
      <c r="SB20" s="76"/>
      <c r="SC20" s="76"/>
      <c r="SD20" s="76"/>
      <c r="SE20" s="76"/>
      <c r="SF20" s="76"/>
      <c r="SG20" s="76"/>
      <c r="SH20" s="76"/>
      <c r="SI20" s="76"/>
      <c r="SJ20" s="76"/>
      <c r="SK20" s="76"/>
      <c r="SL20" s="76"/>
      <c r="SM20" s="76"/>
      <c r="SN20" s="76"/>
      <c r="SO20" s="76"/>
      <c r="SP20" s="76"/>
      <c r="SQ20" s="76"/>
      <c r="SR20" s="76"/>
      <c r="SS20" s="76"/>
      <c r="ST20" s="76"/>
      <c r="SU20" s="76"/>
      <c r="SV20" s="76"/>
      <c r="SW20" s="76"/>
      <c r="SX20" s="76"/>
      <c r="SY20" s="76"/>
      <c r="SZ20" s="76"/>
      <c r="TA20" s="76"/>
      <c r="TB20" s="76"/>
      <c r="TC20" s="76"/>
      <c r="TD20" s="76"/>
      <c r="TE20" s="76"/>
      <c r="TF20" s="76"/>
      <c r="TG20" s="76"/>
      <c r="TH20" s="76"/>
      <c r="TI20" s="76"/>
      <c r="TJ20" s="76"/>
      <c r="TK20" s="76"/>
      <c r="TL20" s="76"/>
      <c r="TM20" s="76"/>
      <c r="TN20" s="76"/>
      <c r="TO20" s="76"/>
      <c r="TP20" s="76"/>
      <c r="TQ20" s="76"/>
      <c r="TR20" s="76"/>
      <c r="TS20" s="76"/>
      <c r="TT20" s="76"/>
      <c r="TU20" s="76"/>
      <c r="TV20" s="76"/>
      <c r="TW20" s="76"/>
      <c r="TX20" s="76"/>
      <c r="TY20" s="76"/>
      <c r="TZ20" s="76"/>
      <c r="UA20" s="76"/>
      <c r="UB20" s="76"/>
      <c r="UC20" s="76"/>
      <c r="UD20" s="76"/>
      <c r="UE20" s="76"/>
      <c r="UF20" s="76"/>
      <c r="UG20" s="76"/>
      <c r="UH20" s="76"/>
      <c r="UI20" s="76"/>
      <c r="UJ20" s="76"/>
      <c r="UK20" s="76"/>
      <c r="UL20" s="76"/>
      <c r="UM20" s="76"/>
      <c r="UN20" s="76"/>
      <c r="UO20" s="76"/>
      <c r="UP20" s="76"/>
      <c r="UQ20" s="76"/>
      <c r="UR20" s="76"/>
      <c r="US20" s="76"/>
      <c r="UT20" s="76"/>
      <c r="UU20" s="76"/>
      <c r="UV20" s="76"/>
      <c r="UW20" s="76"/>
      <c r="UX20" s="76"/>
      <c r="UY20" s="76"/>
      <c r="UZ20" s="76"/>
      <c r="VA20" s="76"/>
      <c r="VB20" s="76"/>
      <c r="VC20" s="76"/>
      <c r="VD20" s="76"/>
      <c r="VE20" s="76"/>
      <c r="VF20" s="76"/>
      <c r="VG20" s="76"/>
      <c r="VH20" s="76"/>
      <c r="VI20" s="76"/>
      <c r="VJ20" s="76"/>
      <c r="VK20" s="76"/>
      <c r="VL20" s="76"/>
      <c r="VM20" s="76"/>
      <c r="VN20" s="76"/>
      <c r="VO20" s="76"/>
      <c r="VP20" s="76"/>
      <c r="VQ20" s="76"/>
      <c r="VR20" s="76"/>
      <c r="VS20" s="76"/>
      <c r="VT20" s="76"/>
      <c r="VU20" s="76"/>
      <c r="VV20" s="76"/>
      <c r="VW20" s="76"/>
      <c r="VX20" s="76"/>
      <c r="VY20" s="76"/>
      <c r="VZ20" s="76"/>
      <c r="WA20" s="76"/>
      <c r="WB20" s="76"/>
      <c r="WC20" s="76"/>
      <c r="WD20" s="76"/>
      <c r="WE20" s="76"/>
      <c r="WF20" s="76"/>
      <c r="WG20" s="76"/>
      <c r="WH20" s="76"/>
      <c r="WI20" s="76"/>
      <c r="WJ20" s="76"/>
      <c r="WK20" s="76"/>
      <c r="WL20" s="76"/>
      <c r="WM20" s="76"/>
      <c r="WN20" s="76"/>
      <c r="WO20" s="76"/>
      <c r="WP20" s="76"/>
      <c r="WQ20" s="76"/>
      <c r="WR20" s="76"/>
      <c r="WS20" s="76"/>
      <c r="WT20" s="76"/>
      <c r="WU20" s="76"/>
      <c r="WV20" s="76"/>
      <c r="WW20" s="76"/>
      <c r="WX20" s="76"/>
      <c r="WY20" s="76"/>
      <c r="WZ20" s="76"/>
      <c r="XA20" s="76"/>
      <c r="XB20" s="76"/>
      <c r="XC20" s="76"/>
      <c r="XD20" s="76"/>
      <c r="XE20" s="76"/>
      <c r="XF20" s="76"/>
      <c r="XG20" s="76"/>
      <c r="XH20" s="76"/>
      <c r="XI20" s="76"/>
      <c r="XJ20" s="76"/>
      <c r="XK20" s="76"/>
      <c r="XL20" s="76"/>
      <c r="XM20" s="76"/>
      <c r="XN20" s="76"/>
      <c r="XO20" s="76"/>
      <c r="XP20" s="76"/>
      <c r="XQ20" s="76"/>
      <c r="XR20" s="76"/>
      <c r="XS20" s="76"/>
      <c r="XT20" s="76"/>
      <c r="XU20" s="76"/>
      <c r="XV20" s="76"/>
      <c r="XW20" s="76"/>
      <c r="XX20" s="76"/>
      <c r="XY20" s="76"/>
      <c r="XZ20" s="76"/>
      <c r="YA20" s="76"/>
      <c r="YB20" s="76"/>
      <c r="YC20" s="76"/>
      <c r="YD20" s="76"/>
      <c r="YE20" s="76"/>
      <c r="YF20" s="76"/>
      <c r="YG20" s="76"/>
      <c r="YH20" s="76"/>
      <c r="YI20" s="76"/>
      <c r="YJ20" s="76"/>
      <c r="YK20" s="76"/>
      <c r="YL20" s="76"/>
      <c r="YM20" s="76"/>
      <c r="YN20" s="76"/>
      <c r="YO20" s="76"/>
      <c r="YP20" s="76"/>
      <c r="YQ20" s="76"/>
      <c r="YR20" s="76"/>
      <c r="YS20" s="76"/>
      <c r="YT20" s="76"/>
      <c r="YU20" s="76"/>
      <c r="YV20" s="76"/>
      <c r="YW20" s="76"/>
      <c r="YX20" s="76"/>
      <c r="YY20" s="76"/>
      <c r="YZ20" s="76"/>
      <c r="ZA20" s="76"/>
      <c r="ZB20" s="76"/>
      <c r="ZC20" s="76"/>
      <c r="ZD20" s="76"/>
      <c r="ZE20" s="76"/>
      <c r="ZF20" s="76"/>
      <c r="ZG20" s="76"/>
      <c r="ZH20" s="76"/>
      <c r="ZI20" s="76"/>
      <c r="ZJ20" s="76"/>
      <c r="ZK20" s="76"/>
      <c r="ZL20" s="76"/>
      <c r="ZM20" s="76"/>
      <c r="ZN20" s="76"/>
      <c r="ZO20" s="76"/>
      <c r="ZP20" s="76"/>
      <c r="ZQ20" s="76"/>
      <c r="ZR20" s="76"/>
      <c r="ZS20" s="76"/>
      <c r="ZT20" s="76"/>
      <c r="ZU20" s="76"/>
      <c r="ZV20" s="76"/>
      <c r="ZW20" s="76"/>
      <c r="ZX20" s="76"/>
      <c r="ZY20" s="76"/>
      <c r="ZZ20" s="76"/>
      <c r="AAA20" s="76"/>
      <c r="AAB20" s="76"/>
      <c r="AAC20" s="76"/>
      <c r="AAD20" s="76"/>
      <c r="AAE20" s="76"/>
      <c r="AAF20" s="76"/>
      <c r="AAG20" s="76"/>
      <c r="AAH20" s="76"/>
      <c r="AAI20" s="76"/>
      <c r="AAJ20" s="76"/>
      <c r="AAK20" s="76"/>
      <c r="AAL20" s="76"/>
      <c r="AAM20" s="76"/>
      <c r="AAN20" s="76"/>
      <c r="AAO20" s="76"/>
      <c r="AAP20" s="76"/>
      <c r="AAQ20" s="76"/>
      <c r="AAR20" s="76"/>
      <c r="AAS20" s="76"/>
      <c r="AAT20" s="76"/>
      <c r="AAU20" s="76"/>
      <c r="AAV20" s="76"/>
      <c r="AAW20" s="76"/>
      <c r="AAX20" s="76"/>
      <c r="AAY20" s="76"/>
      <c r="AAZ20" s="76"/>
      <c r="ABA20" s="76"/>
      <c r="ABB20" s="76"/>
      <c r="ABC20" s="76"/>
      <c r="ABD20" s="76"/>
      <c r="ABE20" s="76"/>
      <c r="ABF20" s="76"/>
      <c r="ABG20" s="76"/>
      <c r="ABH20" s="76"/>
      <c r="ABI20" s="76"/>
      <c r="ABJ20" s="76"/>
      <c r="ABK20" s="76"/>
      <c r="ABL20" s="76"/>
      <c r="ABM20" s="76"/>
      <c r="ABN20" s="76"/>
      <c r="ABO20" s="76"/>
      <c r="ABP20" s="76"/>
      <c r="ABQ20" s="76"/>
      <c r="ABR20" s="76"/>
      <c r="ABS20" s="76"/>
      <c r="ABT20" s="76"/>
      <c r="ABU20" s="76"/>
      <c r="ABV20" s="76"/>
      <c r="ABW20" s="76"/>
      <c r="ABX20" s="76"/>
      <c r="ABY20" s="76"/>
      <c r="ABZ20" s="76"/>
      <c r="ACA20" s="76"/>
      <c r="ACB20" s="76"/>
      <c r="ACC20" s="76"/>
      <c r="ACD20" s="76"/>
      <c r="ACE20" s="76"/>
      <c r="ACF20" s="76"/>
      <c r="ACG20" s="76"/>
      <c r="ACH20" s="76"/>
      <c r="ACI20" s="76"/>
      <c r="ACJ20" s="76"/>
      <c r="ACK20" s="76"/>
      <c r="ACL20" s="76"/>
      <c r="ACM20" s="76"/>
      <c r="ACN20" s="76"/>
      <c r="ACO20" s="76"/>
      <c r="ACP20" s="76"/>
      <c r="ACQ20" s="76"/>
      <c r="ACR20" s="76"/>
      <c r="ACS20" s="76"/>
      <c r="ACT20" s="76"/>
      <c r="ACU20" s="76"/>
      <c r="ACV20" s="76"/>
      <c r="ACW20" s="76"/>
      <c r="ACX20" s="76"/>
      <c r="ACY20" s="76"/>
      <c r="ACZ20" s="76"/>
      <c r="ADA20" s="76"/>
      <c r="ADB20" s="76"/>
      <c r="ADC20" s="76"/>
      <c r="ADD20" s="76"/>
      <c r="ADE20" s="76"/>
      <c r="ADF20" s="76"/>
      <c r="ADG20" s="76"/>
      <c r="ADH20" s="76"/>
      <c r="ADI20" s="76"/>
      <c r="ADJ20" s="76"/>
      <c r="ADK20" s="76"/>
      <c r="ADL20" s="76"/>
      <c r="ADM20" s="76"/>
      <c r="ADN20" s="76"/>
      <c r="ADO20" s="76"/>
      <c r="ADP20" s="76"/>
      <c r="ADQ20" s="76"/>
      <c r="ADR20" s="76"/>
      <c r="ADS20" s="76"/>
      <c r="ADT20" s="76"/>
      <c r="ADU20" s="76"/>
      <c r="ADV20" s="76"/>
      <c r="ADW20" s="76"/>
      <c r="ADX20" s="76"/>
      <c r="ADY20" s="76"/>
      <c r="ADZ20" s="76"/>
      <c r="AEA20" s="76"/>
      <c r="AEB20" s="76"/>
      <c r="AEC20" s="76"/>
      <c r="AED20" s="76"/>
      <c r="AEE20" s="76"/>
      <c r="AEF20" s="76"/>
      <c r="AEG20" s="76"/>
      <c r="AEH20" s="76"/>
      <c r="AEI20" s="76"/>
      <c r="AEJ20" s="76"/>
      <c r="AEK20" s="76"/>
      <c r="AEL20" s="76"/>
      <c r="AEM20" s="76"/>
      <c r="AEN20" s="76"/>
      <c r="AEO20" s="76"/>
      <c r="AEP20" s="76"/>
      <c r="AEQ20" s="76"/>
      <c r="AER20" s="76"/>
      <c r="AES20" s="76"/>
      <c r="AET20" s="76"/>
      <c r="AEU20" s="76"/>
      <c r="AEV20" s="76"/>
      <c r="AEW20" s="76"/>
      <c r="AEX20" s="76"/>
      <c r="AEY20" s="76"/>
      <c r="AEZ20" s="76"/>
      <c r="AFA20" s="76"/>
      <c r="AFB20" s="76"/>
      <c r="AFC20" s="76"/>
      <c r="AFD20" s="76"/>
      <c r="AFE20" s="76"/>
      <c r="AFF20" s="76"/>
      <c r="AFG20" s="76"/>
      <c r="AFH20" s="76"/>
      <c r="AFI20" s="76"/>
      <c r="AFJ20" s="76"/>
      <c r="AFK20" s="76"/>
      <c r="AFL20" s="76"/>
      <c r="AFM20" s="76"/>
      <c r="AFN20" s="76"/>
      <c r="AFO20" s="76"/>
      <c r="AFP20" s="76"/>
      <c r="AFQ20" s="76"/>
      <c r="AFR20" s="76"/>
      <c r="AFS20" s="76"/>
      <c r="AFT20" s="76"/>
      <c r="AFU20" s="76"/>
      <c r="AFV20" s="76"/>
      <c r="AFW20" s="76"/>
      <c r="AFX20" s="76"/>
      <c r="AFY20" s="76"/>
      <c r="AFZ20" s="76"/>
      <c r="AGA20" s="76"/>
      <c r="AGB20" s="76"/>
      <c r="AGC20" s="76"/>
      <c r="AGD20" s="76"/>
      <c r="AGE20" s="76"/>
      <c r="AGF20" s="76"/>
      <c r="AGG20" s="76"/>
      <c r="AGH20" s="76"/>
      <c r="AGI20" s="76"/>
      <c r="AGJ20" s="76"/>
      <c r="AGK20" s="76"/>
      <c r="AGL20" s="76"/>
      <c r="AGM20" s="76"/>
      <c r="AGN20" s="76"/>
      <c r="AGO20" s="76"/>
      <c r="AGP20" s="76"/>
      <c r="AGQ20" s="76"/>
      <c r="AGR20" s="76"/>
      <c r="AGS20" s="76"/>
      <c r="AGT20" s="76"/>
      <c r="AGU20" s="76"/>
      <c r="AGV20" s="76"/>
      <c r="AGW20" s="76"/>
      <c r="AGX20" s="76"/>
      <c r="AGY20" s="76"/>
      <c r="AGZ20" s="76"/>
      <c r="AHA20" s="76"/>
      <c r="AHB20" s="76"/>
      <c r="AHC20" s="76"/>
      <c r="AHD20" s="76"/>
      <c r="AHE20" s="76"/>
      <c r="AHF20" s="76"/>
      <c r="AHG20" s="76"/>
      <c r="AHH20" s="76"/>
      <c r="AHI20" s="76"/>
      <c r="AHJ20" s="76"/>
      <c r="AHK20" s="76"/>
      <c r="AHL20" s="76"/>
      <c r="AHM20" s="76"/>
      <c r="AHN20" s="76"/>
      <c r="AHO20" s="76"/>
      <c r="AHP20" s="76"/>
      <c r="AHQ20" s="76"/>
      <c r="AHR20" s="76"/>
      <c r="AHS20" s="76"/>
      <c r="AHT20" s="76"/>
      <c r="AHU20" s="76"/>
      <c r="AHV20" s="76"/>
      <c r="AHW20" s="76"/>
      <c r="AHX20" s="76"/>
      <c r="AHY20" s="76"/>
      <c r="AHZ20" s="76"/>
      <c r="AIA20" s="76"/>
      <c r="AIB20" s="76"/>
      <c r="AIC20" s="76"/>
      <c r="AID20" s="76"/>
      <c r="AIE20" s="76"/>
      <c r="AIF20" s="76"/>
      <c r="AIG20" s="76"/>
      <c r="AIH20" s="76"/>
      <c r="AII20" s="76"/>
      <c r="AIJ20" s="76"/>
      <c r="AIK20" s="76"/>
      <c r="AIL20" s="76"/>
      <c r="AIM20" s="76"/>
      <c r="AIN20" s="76"/>
      <c r="AIO20" s="76"/>
      <c r="AIP20" s="76"/>
      <c r="AIQ20" s="76"/>
      <c r="AIR20" s="76"/>
      <c r="AIS20" s="76"/>
      <c r="AIT20" s="76"/>
      <c r="AIU20" s="76"/>
      <c r="AIV20" s="76"/>
      <c r="AIW20" s="76"/>
      <c r="AIX20" s="76"/>
      <c r="AIY20" s="76"/>
      <c r="AIZ20" s="76"/>
      <c r="AJA20" s="76"/>
      <c r="AJB20" s="76"/>
      <c r="AJC20" s="76"/>
      <c r="AJD20" s="76"/>
      <c r="AJE20" s="76"/>
      <c r="AJF20" s="76"/>
      <c r="AJG20" s="76"/>
      <c r="AJH20" s="76"/>
      <c r="AJI20" s="76"/>
      <c r="AJJ20" s="76"/>
      <c r="AJK20" s="76"/>
      <c r="AJL20" s="76"/>
      <c r="AJM20" s="76"/>
      <c r="AJN20" s="76"/>
      <c r="AJO20" s="76"/>
      <c r="AJP20" s="76"/>
      <c r="AJQ20" s="76"/>
      <c r="AJR20" s="76"/>
      <c r="AJS20" s="76"/>
      <c r="AJT20" s="76"/>
      <c r="AJU20" s="76"/>
      <c r="AJV20" s="76"/>
      <c r="AJW20" s="76"/>
      <c r="AJX20" s="76"/>
      <c r="AJY20" s="76"/>
      <c r="AJZ20" s="76"/>
      <c r="AKA20" s="76"/>
      <c r="AKB20" s="76"/>
      <c r="AKC20" s="76"/>
      <c r="AKD20" s="76"/>
      <c r="AKE20" s="76"/>
      <c r="AKF20" s="76"/>
      <c r="AKG20" s="76"/>
      <c r="AKH20" s="76"/>
      <c r="AKI20" s="76"/>
      <c r="AKJ20" s="76"/>
      <c r="AKK20" s="76"/>
      <c r="AKL20" s="76"/>
      <c r="AKM20" s="76"/>
      <c r="AKN20" s="76"/>
      <c r="AKO20" s="76"/>
      <c r="AKP20" s="76"/>
      <c r="AKQ20" s="76"/>
      <c r="AKR20" s="76"/>
      <c r="AKS20" s="76"/>
      <c r="AKT20" s="76"/>
      <c r="AKU20" s="76"/>
      <c r="AKV20" s="76"/>
      <c r="AKW20" s="76"/>
      <c r="AKX20" s="76"/>
      <c r="AKY20" s="76"/>
      <c r="AKZ20" s="76"/>
      <c r="ALA20" s="76"/>
      <c r="ALB20" s="76"/>
      <c r="ALC20" s="76"/>
      <c r="ALD20" s="76"/>
      <c r="ALE20" s="76"/>
      <c r="ALF20" s="76"/>
      <c r="ALG20" s="76"/>
      <c r="ALH20" s="76"/>
      <c r="ALI20" s="76"/>
      <c r="ALJ20" s="76"/>
      <c r="ALK20" s="76"/>
      <c r="ALL20" s="76"/>
      <c r="ALM20" s="76"/>
      <c r="ALN20" s="76"/>
      <c r="ALO20" s="76"/>
      <c r="ALP20" s="76"/>
      <c r="ALQ20" s="76"/>
      <c r="ALR20" s="76"/>
      <c r="ALS20" s="76"/>
      <c r="ALT20" s="76"/>
      <c r="ALU20" s="76"/>
      <c r="ALV20" s="76"/>
      <c r="ALW20" s="76"/>
      <c r="ALX20" s="76"/>
      <c r="ALY20" s="76"/>
      <c r="ALZ20" s="76"/>
      <c r="AMA20" s="76"/>
      <c r="AMB20" s="76"/>
      <c r="AMC20" s="76"/>
      <c r="AMD20" s="76"/>
      <c r="AME20" s="76"/>
      <c r="AMF20" s="76"/>
      <c r="AMG20" s="76"/>
      <c r="AMH20" s="76"/>
      <c r="AMI20" s="76"/>
      <c r="AMJ20" s="76"/>
    </row>
    <row r="21" spans="1:1025" s="161" customFormat="1" x14ac:dyDescent="0.25">
      <c r="A21" s="635"/>
      <c r="B21" s="187">
        <v>416</v>
      </c>
      <c r="C21" s="93" t="s">
        <v>336</v>
      </c>
      <c r="D21" s="1">
        <v>465.3</v>
      </c>
      <c r="E21" s="1">
        <f>VLOOKUP(B21,[1]CaNhan!$A$1:$E$252,5,0)</f>
        <v>1.1000000000000001</v>
      </c>
      <c r="F21" s="1">
        <f t="shared" si="5"/>
        <v>511.83000000000004</v>
      </c>
      <c r="G21" s="1">
        <f>VLOOKUP(B21,[1]CaNhan!$A$1:$G$252,7,0)</f>
        <v>0.89666599999999996</v>
      </c>
      <c r="H21" s="1">
        <f t="shared" si="6"/>
        <v>458.94055878</v>
      </c>
      <c r="I21" s="220">
        <f t="shared" si="7"/>
        <v>4780391.2430115845</v>
      </c>
      <c r="J21" s="93"/>
      <c r="K21" s="221">
        <f>VLOOKUP(B21,[1]CaNhan!$A$1:$D$252,4,0)</f>
        <v>465.3</v>
      </c>
      <c r="L21" s="250">
        <f t="shared" si="4"/>
        <v>0</v>
      </c>
    </row>
    <row r="22" spans="1:1025" ht="14.25" customHeight="1" x14ac:dyDescent="0.25">
      <c r="A22" s="635"/>
      <c r="B22" s="187">
        <v>307</v>
      </c>
      <c r="C22" s="93" t="s">
        <v>123</v>
      </c>
      <c r="D22" s="1">
        <f>423*1.1</f>
        <v>465.3</v>
      </c>
      <c r="E22" s="1">
        <f>VLOOKUP(B22,[1]CaNhan!$A$1:$E$252,5,0)</f>
        <v>1</v>
      </c>
      <c r="F22" s="1">
        <f t="shared" si="5"/>
        <v>465.3</v>
      </c>
      <c r="G22" s="1">
        <f>VLOOKUP(B22,[1]CaNhan!$A$1:$G$252,7,0)</f>
        <v>0.91666599999999998</v>
      </c>
      <c r="H22" s="1">
        <f t="shared" si="6"/>
        <v>426.52468979999998</v>
      </c>
      <c r="I22" s="220">
        <f t="shared" si="7"/>
        <v>4442742.8629718376</v>
      </c>
      <c r="J22" s="117"/>
      <c r="K22" s="221">
        <f>VLOOKUP(B22,[1]CaNhan!$A$1:$D$252,4,0)</f>
        <v>465.3</v>
      </c>
      <c r="L22" s="250">
        <f t="shared" si="4"/>
        <v>0</v>
      </c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  <c r="DI22" s="76"/>
      <c r="DJ22" s="76"/>
      <c r="DK22" s="76"/>
      <c r="DL22" s="76"/>
      <c r="DM22" s="76"/>
      <c r="DN22" s="76"/>
      <c r="DO22" s="76"/>
      <c r="DP22" s="76"/>
      <c r="DQ22" s="76"/>
      <c r="DR22" s="76"/>
      <c r="DS22" s="76"/>
      <c r="DT22" s="76"/>
      <c r="DU22" s="76"/>
      <c r="DV22" s="76"/>
      <c r="DW22" s="76"/>
      <c r="DX22" s="76"/>
      <c r="DY22" s="76"/>
      <c r="DZ22" s="76"/>
      <c r="EA22" s="76"/>
      <c r="EB22" s="76"/>
      <c r="EC22" s="76"/>
      <c r="ED22" s="76"/>
      <c r="EE22" s="76"/>
      <c r="EF22" s="76"/>
      <c r="EG22" s="76"/>
      <c r="EH22" s="76"/>
      <c r="EI22" s="76"/>
      <c r="EJ22" s="76"/>
      <c r="EK22" s="76"/>
      <c r="EL22" s="76"/>
      <c r="EM22" s="76"/>
      <c r="EN22" s="76"/>
      <c r="EO22" s="76"/>
      <c r="EP22" s="76"/>
      <c r="EQ22" s="76"/>
      <c r="ER22" s="76"/>
      <c r="ES22" s="76"/>
      <c r="ET22" s="76"/>
      <c r="EU22" s="76"/>
      <c r="EV22" s="76"/>
      <c r="EW22" s="76"/>
      <c r="EX22" s="76"/>
      <c r="EY22" s="76"/>
      <c r="EZ22" s="76"/>
      <c r="FA22" s="76"/>
      <c r="FB22" s="76"/>
      <c r="FC22" s="76"/>
      <c r="FD22" s="76"/>
      <c r="FE22" s="76"/>
      <c r="FF22" s="76"/>
      <c r="FG22" s="76"/>
      <c r="FH22" s="76"/>
      <c r="FI22" s="76"/>
      <c r="FJ22" s="76"/>
      <c r="FK22" s="76"/>
      <c r="FL22" s="76"/>
      <c r="FM22" s="76"/>
      <c r="FN22" s="76"/>
      <c r="FO22" s="76"/>
      <c r="FP22" s="76"/>
      <c r="FQ22" s="76"/>
      <c r="FR22" s="76"/>
      <c r="FS22" s="76"/>
      <c r="FT22" s="76"/>
      <c r="FU22" s="76"/>
      <c r="FV22" s="76"/>
      <c r="FW22" s="76"/>
      <c r="FX22" s="76"/>
      <c r="FY22" s="76"/>
      <c r="FZ22" s="76"/>
      <c r="GA22" s="76"/>
      <c r="GB22" s="76"/>
      <c r="GC22" s="76"/>
      <c r="GD22" s="76"/>
      <c r="GE22" s="76"/>
      <c r="GF22" s="76"/>
      <c r="GG22" s="76"/>
      <c r="GH22" s="76"/>
      <c r="GI22" s="76"/>
      <c r="GJ22" s="76"/>
      <c r="GK22" s="76"/>
      <c r="GL22" s="76"/>
      <c r="GM22" s="76"/>
      <c r="GN22" s="76"/>
      <c r="GO22" s="76"/>
      <c r="GP22" s="76"/>
      <c r="GQ22" s="76"/>
      <c r="GR22" s="76"/>
      <c r="GS22" s="76"/>
      <c r="GT22" s="76"/>
      <c r="GU22" s="76"/>
      <c r="GV22" s="76"/>
      <c r="GW22" s="76"/>
      <c r="GX22" s="76"/>
      <c r="GY22" s="76"/>
      <c r="GZ22" s="76"/>
      <c r="HA22" s="76"/>
      <c r="HB22" s="76"/>
      <c r="HC22" s="76"/>
      <c r="HD22" s="76"/>
      <c r="HE22" s="76"/>
      <c r="HF22" s="76"/>
      <c r="HG22" s="76"/>
      <c r="HH22" s="76"/>
      <c r="HI22" s="76"/>
      <c r="HJ22" s="76"/>
      <c r="HK22" s="76"/>
      <c r="HL22" s="76"/>
      <c r="HM22" s="76"/>
      <c r="HN22" s="76"/>
      <c r="HO22" s="76"/>
      <c r="HP22" s="76"/>
      <c r="HQ22" s="76"/>
      <c r="HR22" s="76"/>
      <c r="HS22" s="76"/>
      <c r="HT22" s="76"/>
      <c r="HU22" s="76"/>
      <c r="HV22" s="76"/>
      <c r="HW22" s="76"/>
      <c r="HX22" s="76"/>
      <c r="HY22" s="76"/>
      <c r="HZ22" s="76"/>
      <c r="IA22" s="76"/>
      <c r="IB22" s="76"/>
      <c r="IC22" s="76"/>
      <c r="ID22" s="76"/>
      <c r="IE22" s="76"/>
      <c r="IF22" s="76"/>
      <c r="IG22" s="76"/>
      <c r="IH22" s="76"/>
      <c r="II22" s="76"/>
      <c r="IJ22" s="76"/>
      <c r="IK22" s="76"/>
      <c r="IL22" s="76"/>
      <c r="IM22" s="76"/>
      <c r="IN22" s="76"/>
      <c r="IO22" s="76"/>
      <c r="IP22" s="76"/>
      <c r="IQ22" s="76"/>
      <c r="IR22" s="76"/>
      <c r="IS22" s="76"/>
      <c r="IT22" s="76"/>
      <c r="IU22" s="76"/>
      <c r="IV22" s="76"/>
      <c r="IW22" s="76"/>
      <c r="IX22" s="76"/>
      <c r="IY22" s="76"/>
      <c r="IZ22" s="76"/>
      <c r="JA22" s="76"/>
      <c r="JB22" s="76"/>
      <c r="JC22" s="76"/>
      <c r="JD22" s="76"/>
      <c r="JE22" s="76"/>
      <c r="JF22" s="76"/>
      <c r="JG22" s="76"/>
      <c r="JH22" s="76"/>
      <c r="JI22" s="76"/>
      <c r="JJ22" s="76"/>
      <c r="JK22" s="76"/>
      <c r="JL22" s="76"/>
      <c r="JM22" s="76"/>
      <c r="JN22" s="76"/>
      <c r="JO22" s="76"/>
      <c r="JP22" s="76"/>
      <c r="JQ22" s="76"/>
      <c r="JR22" s="76"/>
      <c r="JS22" s="76"/>
      <c r="JT22" s="76"/>
      <c r="JU22" s="76"/>
      <c r="JV22" s="76"/>
      <c r="JW22" s="76"/>
      <c r="JX22" s="76"/>
      <c r="JY22" s="76"/>
      <c r="JZ22" s="76"/>
      <c r="KA22" s="76"/>
      <c r="KB22" s="76"/>
      <c r="KC22" s="76"/>
      <c r="KD22" s="76"/>
      <c r="KE22" s="76"/>
      <c r="KF22" s="76"/>
      <c r="KG22" s="76"/>
      <c r="KH22" s="76"/>
      <c r="KI22" s="76"/>
      <c r="KJ22" s="76"/>
      <c r="KK22" s="76"/>
      <c r="KL22" s="76"/>
      <c r="KM22" s="76"/>
      <c r="KN22" s="76"/>
      <c r="KO22" s="76"/>
      <c r="KP22" s="76"/>
      <c r="KQ22" s="76"/>
      <c r="KR22" s="76"/>
      <c r="KS22" s="76"/>
      <c r="KT22" s="76"/>
      <c r="KU22" s="76"/>
      <c r="KV22" s="76"/>
      <c r="KW22" s="76"/>
      <c r="KX22" s="76"/>
      <c r="KY22" s="76"/>
      <c r="KZ22" s="76"/>
      <c r="LA22" s="76"/>
      <c r="LB22" s="76"/>
      <c r="LC22" s="76"/>
      <c r="LD22" s="76"/>
      <c r="LE22" s="76"/>
      <c r="LF22" s="76"/>
      <c r="LG22" s="76"/>
      <c r="LH22" s="76"/>
      <c r="LI22" s="76"/>
      <c r="LJ22" s="76"/>
      <c r="LK22" s="76"/>
      <c r="LL22" s="76"/>
      <c r="LM22" s="76"/>
      <c r="LN22" s="76"/>
      <c r="LO22" s="76"/>
      <c r="LP22" s="76"/>
      <c r="LQ22" s="76"/>
      <c r="LR22" s="76"/>
      <c r="LS22" s="76"/>
      <c r="LT22" s="76"/>
      <c r="LU22" s="76"/>
      <c r="LV22" s="76"/>
      <c r="LW22" s="76"/>
      <c r="LX22" s="76"/>
      <c r="LY22" s="76"/>
      <c r="LZ22" s="76"/>
      <c r="MA22" s="76"/>
      <c r="MB22" s="76"/>
      <c r="MC22" s="76"/>
      <c r="MD22" s="76"/>
      <c r="ME22" s="76"/>
      <c r="MF22" s="76"/>
      <c r="MG22" s="76"/>
      <c r="MH22" s="76"/>
      <c r="MI22" s="76"/>
      <c r="MJ22" s="76"/>
      <c r="MK22" s="76"/>
      <c r="ML22" s="76"/>
      <c r="MM22" s="76"/>
      <c r="MN22" s="76"/>
      <c r="MO22" s="76"/>
      <c r="MP22" s="76"/>
      <c r="MQ22" s="76"/>
      <c r="MR22" s="76"/>
      <c r="MS22" s="76"/>
      <c r="MT22" s="76"/>
      <c r="MU22" s="76"/>
      <c r="MV22" s="76"/>
      <c r="MW22" s="76"/>
      <c r="MX22" s="76"/>
      <c r="MY22" s="76"/>
      <c r="MZ22" s="76"/>
      <c r="NA22" s="76"/>
      <c r="NB22" s="76"/>
      <c r="NC22" s="76"/>
      <c r="ND22" s="76"/>
      <c r="NE22" s="76"/>
      <c r="NF22" s="76"/>
      <c r="NG22" s="76"/>
      <c r="NH22" s="76"/>
      <c r="NI22" s="76"/>
      <c r="NJ22" s="76"/>
      <c r="NK22" s="76"/>
      <c r="NL22" s="76"/>
      <c r="NM22" s="76"/>
      <c r="NN22" s="76"/>
      <c r="NO22" s="76"/>
      <c r="NP22" s="76"/>
      <c r="NQ22" s="76"/>
      <c r="NR22" s="76"/>
      <c r="NS22" s="76"/>
      <c r="NT22" s="76"/>
      <c r="NU22" s="76"/>
      <c r="NV22" s="76"/>
      <c r="NW22" s="76"/>
      <c r="NX22" s="76"/>
      <c r="NY22" s="76"/>
      <c r="NZ22" s="76"/>
      <c r="OA22" s="76"/>
      <c r="OB22" s="76"/>
      <c r="OC22" s="76"/>
      <c r="OD22" s="76"/>
      <c r="OE22" s="76"/>
      <c r="OF22" s="76"/>
      <c r="OG22" s="76"/>
      <c r="OH22" s="76"/>
      <c r="OI22" s="76"/>
      <c r="OJ22" s="76"/>
      <c r="OK22" s="76"/>
      <c r="OL22" s="76"/>
      <c r="OM22" s="76"/>
      <c r="ON22" s="76"/>
      <c r="OO22" s="76"/>
      <c r="OP22" s="76"/>
      <c r="OQ22" s="76"/>
      <c r="OR22" s="76"/>
      <c r="OS22" s="76"/>
      <c r="OT22" s="76"/>
      <c r="OU22" s="76"/>
      <c r="OV22" s="76"/>
      <c r="OW22" s="76"/>
      <c r="OX22" s="76"/>
      <c r="OY22" s="76"/>
      <c r="OZ22" s="76"/>
      <c r="PA22" s="76"/>
      <c r="PB22" s="76"/>
      <c r="PC22" s="76"/>
      <c r="PD22" s="76"/>
      <c r="PE22" s="76"/>
      <c r="PF22" s="76"/>
      <c r="PG22" s="76"/>
      <c r="PH22" s="76"/>
      <c r="PI22" s="76"/>
      <c r="PJ22" s="76"/>
      <c r="PK22" s="76"/>
      <c r="PL22" s="76"/>
      <c r="PM22" s="76"/>
      <c r="PN22" s="76"/>
      <c r="PO22" s="76"/>
      <c r="PP22" s="76"/>
      <c r="PQ22" s="76"/>
      <c r="PR22" s="76"/>
      <c r="PS22" s="76"/>
      <c r="PT22" s="76"/>
      <c r="PU22" s="76"/>
      <c r="PV22" s="76"/>
      <c r="PW22" s="76"/>
      <c r="PX22" s="76"/>
      <c r="PY22" s="76"/>
      <c r="PZ22" s="76"/>
      <c r="QA22" s="76"/>
      <c r="QB22" s="76"/>
      <c r="QC22" s="76"/>
      <c r="QD22" s="76"/>
      <c r="QE22" s="76"/>
      <c r="QF22" s="76"/>
      <c r="QG22" s="76"/>
      <c r="QH22" s="76"/>
      <c r="QI22" s="76"/>
      <c r="QJ22" s="76"/>
      <c r="QK22" s="76"/>
      <c r="QL22" s="76"/>
      <c r="QM22" s="76"/>
      <c r="QN22" s="76"/>
      <c r="QO22" s="76"/>
      <c r="QP22" s="76"/>
      <c r="QQ22" s="76"/>
      <c r="QR22" s="76"/>
      <c r="QS22" s="76"/>
      <c r="QT22" s="76"/>
      <c r="QU22" s="76"/>
      <c r="QV22" s="76"/>
      <c r="QW22" s="76"/>
      <c r="QX22" s="76"/>
      <c r="QY22" s="76"/>
      <c r="QZ22" s="76"/>
      <c r="RA22" s="76"/>
      <c r="RB22" s="76"/>
      <c r="RC22" s="76"/>
      <c r="RD22" s="76"/>
      <c r="RE22" s="76"/>
      <c r="RF22" s="76"/>
      <c r="RG22" s="76"/>
      <c r="RH22" s="76"/>
      <c r="RI22" s="76"/>
      <c r="RJ22" s="76"/>
      <c r="RK22" s="76"/>
      <c r="RL22" s="76"/>
      <c r="RM22" s="76"/>
      <c r="RN22" s="76"/>
      <c r="RO22" s="76"/>
      <c r="RP22" s="76"/>
      <c r="RQ22" s="76"/>
      <c r="RR22" s="76"/>
      <c r="RS22" s="76"/>
      <c r="RT22" s="76"/>
      <c r="RU22" s="76"/>
      <c r="RV22" s="76"/>
      <c r="RW22" s="76"/>
      <c r="RX22" s="76"/>
      <c r="RY22" s="76"/>
      <c r="RZ22" s="76"/>
      <c r="SA22" s="76"/>
      <c r="SB22" s="76"/>
      <c r="SC22" s="76"/>
      <c r="SD22" s="76"/>
      <c r="SE22" s="76"/>
      <c r="SF22" s="76"/>
      <c r="SG22" s="76"/>
      <c r="SH22" s="76"/>
      <c r="SI22" s="76"/>
      <c r="SJ22" s="76"/>
      <c r="SK22" s="76"/>
      <c r="SL22" s="76"/>
      <c r="SM22" s="76"/>
      <c r="SN22" s="76"/>
      <c r="SO22" s="76"/>
      <c r="SP22" s="76"/>
      <c r="SQ22" s="76"/>
      <c r="SR22" s="76"/>
      <c r="SS22" s="76"/>
      <c r="ST22" s="76"/>
      <c r="SU22" s="76"/>
      <c r="SV22" s="76"/>
      <c r="SW22" s="76"/>
      <c r="SX22" s="76"/>
      <c r="SY22" s="76"/>
      <c r="SZ22" s="76"/>
      <c r="TA22" s="76"/>
      <c r="TB22" s="76"/>
      <c r="TC22" s="76"/>
      <c r="TD22" s="76"/>
      <c r="TE22" s="76"/>
      <c r="TF22" s="76"/>
      <c r="TG22" s="76"/>
      <c r="TH22" s="76"/>
      <c r="TI22" s="76"/>
      <c r="TJ22" s="76"/>
      <c r="TK22" s="76"/>
      <c r="TL22" s="76"/>
      <c r="TM22" s="76"/>
      <c r="TN22" s="76"/>
      <c r="TO22" s="76"/>
      <c r="TP22" s="76"/>
      <c r="TQ22" s="76"/>
      <c r="TR22" s="76"/>
      <c r="TS22" s="76"/>
      <c r="TT22" s="76"/>
      <c r="TU22" s="76"/>
      <c r="TV22" s="76"/>
      <c r="TW22" s="76"/>
      <c r="TX22" s="76"/>
      <c r="TY22" s="76"/>
      <c r="TZ22" s="76"/>
      <c r="UA22" s="76"/>
      <c r="UB22" s="76"/>
      <c r="UC22" s="76"/>
      <c r="UD22" s="76"/>
      <c r="UE22" s="76"/>
      <c r="UF22" s="76"/>
      <c r="UG22" s="76"/>
      <c r="UH22" s="76"/>
      <c r="UI22" s="76"/>
      <c r="UJ22" s="76"/>
      <c r="UK22" s="76"/>
      <c r="UL22" s="76"/>
      <c r="UM22" s="76"/>
      <c r="UN22" s="76"/>
      <c r="UO22" s="76"/>
      <c r="UP22" s="76"/>
      <c r="UQ22" s="76"/>
      <c r="UR22" s="76"/>
      <c r="US22" s="76"/>
      <c r="UT22" s="76"/>
      <c r="UU22" s="76"/>
      <c r="UV22" s="76"/>
      <c r="UW22" s="76"/>
      <c r="UX22" s="76"/>
      <c r="UY22" s="76"/>
      <c r="UZ22" s="76"/>
      <c r="VA22" s="76"/>
      <c r="VB22" s="76"/>
      <c r="VC22" s="76"/>
      <c r="VD22" s="76"/>
      <c r="VE22" s="76"/>
      <c r="VF22" s="76"/>
      <c r="VG22" s="76"/>
      <c r="VH22" s="76"/>
      <c r="VI22" s="76"/>
      <c r="VJ22" s="76"/>
      <c r="VK22" s="76"/>
      <c r="VL22" s="76"/>
      <c r="VM22" s="76"/>
      <c r="VN22" s="76"/>
      <c r="VO22" s="76"/>
      <c r="VP22" s="76"/>
      <c r="VQ22" s="76"/>
      <c r="VR22" s="76"/>
      <c r="VS22" s="76"/>
      <c r="VT22" s="76"/>
      <c r="VU22" s="76"/>
      <c r="VV22" s="76"/>
      <c r="VW22" s="76"/>
      <c r="VX22" s="76"/>
      <c r="VY22" s="76"/>
      <c r="VZ22" s="76"/>
      <c r="WA22" s="76"/>
      <c r="WB22" s="76"/>
      <c r="WC22" s="76"/>
      <c r="WD22" s="76"/>
      <c r="WE22" s="76"/>
      <c r="WF22" s="76"/>
      <c r="WG22" s="76"/>
      <c r="WH22" s="76"/>
      <c r="WI22" s="76"/>
      <c r="WJ22" s="76"/>
      <c r="WK22" s="76"/>
      <c r="WL22" s="76"/>
      <c r="WM22" s="76"/>
      <c r="WN22" s="76"/>
      <c r="WO22" s="76"/>
      <c r="WP22" s="76"/>
      <c r="WQ22" s="76"/>
      <c r="WR22" s="76"/>
      <c r="WS22" s="76"/>
      <c r="WT22" s="76"/>
      <c r="WU22" s="76"/>
      <c r="WV22" s="76"/>
      <c r="WW22" s="76"/>
      <c r="WX22" s="76"/>
      <c r="WY22" s="76"/>
      <c r="WZ22" s="76"/>
      <c r="XA22" s="76"/>
      <c r="XB22" s="76"/>
      <c r="XC22" s="76"/>
      <c r="XD22" s="76"/>
      <c r="XE22" s="76"/>
      <c r="XF22" s="76"/>
      <c r="XG22" s="76"/>
      <c r="XH22" s="76"/>
      <c r="XI22" s="76"/>
      <c r="XJ22" s="76"/>
      <c r="XK22" s="76"/>
      <c r="XL22" s="76"/>
      <c r="XM22" s="76"/>
      <c r="XN22" s="76"/>
      <c r="XO22" s="76"/>
      <c r="XP22" s="76"/>
      <c r="XQ22" s="76"/>
      <c r="XR22" s="76"/>
      <c r="XS22" s="76"/>
      <c r="XT22" s="76"/>
      <c r="XU22" s="76"/>
      <c r="XV22" s="76"/>
      <c r="XW22" s="76"/>
      <c r="XX22" s="76"/>
      <c r="XY22" s="76"/>
      <c r="XZ22" s="76"/>
      <c r="YA22" s="76"/>
      <c r="YB22" s="76"/>
      <c r="YC22" s="76"/>
      <c r="YD22" s="76"/>
      <c r="YE22" s="76"/>
      <c r="YF22" s="76"/>
      <c r="YG22" s="76"/>
      <c r="YH22" s="76"/>
      <c r="YI22" s="76"/>
      <c r="YJ22" s="76"/>
      <c r="YK22" s="76"/>
      <c r="YL22" s="76"/>
      <c r="YM22" s="76"/>
      <c r="YN22" s="76"/>
      <c r="YO22" s="76"/>
      <c r="YP22" s="76"/>
      <c r="YQ22" s="76"/>
      <c r="YR22" s="76"/>
      <c r="YS22" s="76"/>
      <c r="YT22" s="76"/>
      <c r="YU22" s="76"/>
      <c r="YV22" s="76"/>
      <c r="YW22" s="76"/>
      <c r="YX22" s="76"/>
      <c r="YY22" s="76"/>
      <c r="YZ22" s="76"/>
      <c r="ZA22" s="76"/>
      <c r="ZB22" s="76"/>
      <c r="ZC22" s="76"/>
      <c r="ZD22" s="76"/>
      <c r="ZE22" s="76"/>
      <c r="ZF22" s="76"/>
      <c r="ZG22" s="76"/>
      <c r="ZH22" s="76"/>
      <c r="ZI22" s="76"/>
      <c r="ZJ22" s="76"/>
      <c r="ZK22" s="76"/>
      <c r="ZL22" s="76"/>
      <c r="ZM22" s="76"/>
      <c r="ZN22" s="76"/>
      <c r="ZO22" s="76"/>
      <c r="ZP22" s="76"/>
      <c r="ZQ22" s="76"/>
      <c r="ZR22" s="76"/>
      <c r="ZS22" s="76"/>
      <c r="ZT22" s="76"/>
      <c r="ZU22" s="76"/>
      <c r="ZV22" s="76"/>
      <c r="ZW22" s="76"/>
      <c r="ZX22" s="76"/>
      <c r="ZY22" s="76"/>
      <c r="ZZ22" s="76"/>
      <c r="AAA22" s="76"/>
      <c r="AAB22" s="76"/>
      <c r="AAC22" s="76"/>
      <c r="AAD22" s="76"/>
      <c r="AAE22" s="76"/>
      <c r="AAF22" s="76"/>
      <c r="AAG22" s="76"/>
      <c r="AAH22" s="76"/>
      <c r="AAI22" s="76"/>
      <c r="AAJ22" s="76"/>
      <c r="AAK22" s="76"/>
      <c r="AAL22" s="76"/>
      <c r="AAM22" s="76"/>
      <c r="AAN22" s="76"/>
      <c r="AAO22" s="76"/>
      <c r="AAP22" s="76"/>
      <c r="AAQ22" s="76"/>
      <c r="AAR22" s="76"/>
      <c r="AAS22" s="76"/>
      <c r="AAT22" s="76"/>
      <c r="AAU22" s="76"/>
      <c r="AAV22" s="76"/>
      <c r="AAW22" s="76"/>
      <c r="AAX22" s="76"/>
      <c r="AAY22" s="76"/>
      <c r="AAZ22" s="76"/>
      <c r="ABA22" s="76"/>
      <c r="ABB22" s="76"/>
      <c r="ABC22" s="76"/>
      <c r="ABD22" s="76"/>
      <c r="ABE22" s="76"/>
      <c r="ABF22" s="76"/>
      <c r="ABG22" s="76"/>
      <c r="ABH22" s="76"/>
      <c r="ABI22" s="76"/>
      <c r="ABJ22" s="76"/>
      <c r="ABK22" s="76"/>
      <c r="ABL22" s="76"/>
      <c r="ABM22" s="76"/>
      <c r="ABN22" s="76"/>
      <c r="ABO22" s="76"/>
      <c r="ABP22" s="76"/>
      <c r="ABQ22" s="76"/>
      <c r="ABR22" s="76"/>
      <c r="ABS22" s="76"/>
      <c r="ABT22" s="76"/>
      <c r="ABU22" s="76"/>
      <c r="ABV22" s="76"/>
      <c r="ABW22" s="76"/>
      <c r="ABX22" s="76"/>
      <c r="ABY22" s="76"/>
      <c r="ABZ22" s="76"/>
      <c r="ACA22" s="76"/>
      <c r="ACB22" s="76"/>
      <c r="ACC22" s="76"/>
      <c r="ACD22" s="76"/>
      <c r="ACE22" s="76"/>
      <c r="ACF22" s="76"/>
      <c r="ACG22" s="76"/>
      <c r="ACH22" s="76"/>
      <c r="ACI22" s="76"/>
      <c r="ACJ22" s="76"/>
      <c r="ACK22" s="76"/>
      <c r="ACL22" s="76"/>
      <c r="ACM22" s="76"/>
      <c r="ACN22" s="76"/>
      <c r="ACO22" s="76"/>
      <c r="ACP22" s="76"/>
      <c r="ACQ22" s="76"/>
      <c r="ACR22" s="76"/>
      <c r="ACS22" s="76"/>
      <c r="ACT22" s="76"/>
      <c r="ACU22" s="76"/>
      <c r="ACV22" s="76"/>
      <c r="ACW22" s="76"/>
      <c r="ACX22" s="76"/>
      <c r="ACY22" s="76"/>
      <c r="ACZ22" s="76"/>
      <c r="ADA22" s="76"/>
      <c r="ADB22" s="76"/>
      <c r="ADC22" s="76"/>
      <c r="ADD22" s="76"/>
      <c r="ADE22" s="76"/>
      <c r="ADF22" s="76"/>
      <c r="ADG22" s="76"/>
      <c r="ADH22" s="76"/>
      <c r="ADI22" s="76"/>
      <c r="ADJ22" s="76"/>
      <c r="ADK22" s="76"/>
      <c r="ADL22" s="76"/>
      <c r="ADM22" s="76"/>
      <c r="ADN22" s="76"/>
      <c r="ADO22" s="76"/>
      <c r="ADP22" s="76"/>
      <c r="ADQ22" s="76"/>
      <c r="ADR22" s="76"/>
      <c r="ADS22" s="76"/>
      <c r="ADT22" s="76"/>
      <c r="ADU22" s="76"/>
      <c r="ADV22" s="76"/>
      <c r="ADW22" s="76"/>
      <c r="ADX22" s="76"/>
      <c r="ADY22" s="76"/>
      <c r="ADZ22" s="76"/>
      <c r="AEA22" s="76"/>
      <c r="AEB22" s="76"/>
      <c r="AEC22" s="76"/>
      <c r="AED22" s="76"/>
      <c r="AEE22" s="76"/>
      <c r="AEF22" s="76"/>
      <c r="AEG22" s="76"/>
      <c r="AEH22" s="76"/>
      <c r="AEI22" s="76"/>
      <c r="AEJ22" s="76"/>
      <c r="AEK22" s="76"/>
      <c r="AEL22" s="76"/>
      <c r="AEM22" s="76"/>
      <c r="AEN22" s="76"/>
      <c r="AEO22" s="76"/>
      <c r="AEP22" s="76"/>
      <c r="AEQ22" s="76"/>
      <c r="AER22" s="76"/>
      <c r="AES22" s="76"/>
      <c r="AET22" s="76"/>
      <c r="AEU22" s="76"/>
      <c r="AEV22" s="76"/>
      <c r="AEW22" s="76"/>
      <c r="AEX22" s="76"/>
      <c r="AEY22" s="76"/>
      <c r="AEZ22" s="76"/>
      <c r="AFA22" s="76"/>
      <c r="AFB22" s="76"/>
      <c r="AFC22" s="76"/>
      <c r="AFD22" s="76"/>
      <c r="AFE22" s="76"/>
      <c r="AFF22" s="76"/>
      <c r="AFG22" s="76"/>
      <c r="AFH22" s="76"/>
      <c r="AFI22" s="76"/>
      <c r="AFJ22" s="76"/>
      <c r="AFK22" s="76"/>
      <c r="AFL22" s="76"/>
      <c r="AFM22" s="76"/>
      <c r="AFN22" s="76"/>
      <c r="AFO22" s="76"/>
      <c r="AFP22" s="76"/>
      <c r="AFQ22" s="76"/>
      <c r="AFR22" s="76"/>
      <c r="AFS22" s="76"/>
      <c r="AFT22" s="76"/>
      <c r="AFU22" s="76"/>
      <c r="AFV22" s="76"/>
      <c r="AFW22" s="76"/>
      <c r="AFX22" s="76"/>
      <c r="AFY22" s="76"/>
      <c r="AFZ22" s="76"/>
      <c r="AGA22" s="76"/>
      <c r="AGB22" s="76"/>
      <c r="AGC22" s="76"/>
      <c r="AGD22" s="76"/>
      <c r="AGE22" s="76"/>
      <c r="AGF22" s="76"/>
      <c r="AGG22" s="76"/>
      <c r="AGH22" s="76"/>
      <c r="AGI22" s="76"/>
      <c r="AGJ22" s="76"/>
      <c r="AGK22" s="76"/>
      <c r="AGL22" s="76"/>
      <c r="AGM22" s="76"/>
      <c r="AGN22" s="76"/>
      <c r="AGO22" s="76"/>
      <c r="AGP22" s="76"/>
      <c r="AGQ22" s="76"/>
      <c r="AGR22" s="76"/>
      <c r="AGS22" s="76"/>
      <c r="AGT22" s="76"/>
      <c r="AGU22" s="76"/>
      <c r="AGV22" s="76"/>
      <c r="AGW22" s="76"/>
      <c r="AGX22" s="76"/>
      <c r="AGY22" s="76"/>
      <c r="AGZ22" s="76"/>
      <c r="AHA22" s="76"/>
      <c r="AHB22" s="76"/>
      <c r="AHC22" s="76"/>
      <c r="AHD22" s="76"/>
      <c r="AHE22" s="76"/>
      <c r="AHF22" s="76"/>
      <c r="AHG22" s="76"/>
      <c r="AHH22" s="76"/>
      <c r="AHI22" s="76"/>
      <c r="AHJ22" s="76"/>
      <c r="AHK22" s="76"/>
      <c r="AHL22" s="76"/>
      <c r="AHM22" s="76"/>
      <c r="AHN22" s="76"/>
      <c r="AHO22" s="76"/>
      <c r="AHP22" s="76"/>
      <c r="AHQ22" s="76"/>
      <c r="AHR22" s="76"/>
      <c r="AHS22" s="76"/>
      <c r="AHT22" s="76"/>
      <c r="AHU22" s="76"/>
      <c r="AHV22" s="76"/>
      <c r="AHW22" s="76"/>
      <c r="AHX22" s="76"/>
      <c r="AHY22" s="76"/>
      <c r="AHZ22" s="76"/>
      <c r="AIA22" s="76"/>
      <c r="AIB22" s="76"/>
      <c r="AIC22" s="76"/>
      <c r="AID22" s="76"/>
      <c r="AIE22" s="76"/>
      <c r="AIF22" s="76"/>
      <c r="AIG22" s="76"/>
      <c r="AIH22" s="76"/>
      <c r="AII22" s="76"/>
      <c r="AIJ22" s="76"/>
      <c r="AIK22" s="76"/>
      <c r="AIL22" s="76"/>
      <c r="AIM22" s="76"/>
      <c r="AIN22" s="76"/>
      <c r="AIO22" s="76"/>
      <c r="AIP22" s="76"/>
      <c r="AIQ22" s="76"/>
      <c r="AIR22" s="76"/>
      <c r="AIS22" s="76"/>
      <c r="AIT22" s="76"/>
      <c r="AIU22" s="76"/>
      <c r="AIV22" s="76"/>
      <c r="AIW22" s="76"/>
      <c r="AIX22" s="76"/>
      <c r="AIY22" s="76"/>
      <c r="AIZ22" s="76"/>
      <c r="AJA22" s="76"/>
      <c r="AJB22" s="76"/>
      <c r="AJC22" s="76"/>
      <c r="AJD22" s="76"/>
      <c r="AJE22" s="76"/>
      <c r="AJF22" s="76"/>
      <c r="AJG22" s="76"/>
      <c r="AJH22" s="76"/>
      <c r="AJI22" s="76"/>
      <c r="AJJ22" s="76"/>
      <c r="AJK22" s="76"/>
      <c r="AJL22" s="76"/>
      <c r="AJM22" s="76"/>
      <c r="AJN22" s="76"/>
      <c r="AJO22" s="76"/>
      <c r="AJP22" s="76"/>
      <c r="AJQ22" s="76"/>
      <c r="AJR22" s="76"/>
      <c r="AJS22" s="76"/>
      <c r="AJT22" s="76"/>
      <c r="AJU22" s="76"/>
      <c r="AJV22" s="76"/>
      <c r="AJW22" s="76"/>
      <c r="AJX22" s="76"/>
      <c r="AJY22" s="76"/>
      <c r="AJZ22" s="76"/>
      <c r="AKA22" s="76"/>
      <c r="AKB22" s="76"/>
      <c r="AKC22" s="76"/>
      <c r="AKD22" s="76"/>
      <c r="AKE22" s="76"/>
      <c r="AKF22" s="76"/>
      <c r="AKG22" s="76"/>
      <c r="AKH22" s="76"/>
      <c r="AKI22" s="76"/>
      <c r="AKJ22" s="76"/>
      <c r="AKK22" s="76"/>
      <c r="AKL22" s="76"/>
      <c r="AKM22" s="76"/>
      <c r="AKN22" s="76"/>
      <c r="AKO22" s="76"/>
      <c r="AKP22" s="76"/>
      <c r="AKQ22" s="76"/>
      <c r="AKR22" s="76"/>
      <c r="AKS22" s="76"/>
      <c r="AKT22" s="76"/>
      <c r="AKU22" s="76"/>
      <c r="AKV22" s="76"/>
      <c r="AKW22" s="76"/>
      <c r="AKX22" s="76"/>
      <c r="AKY22" s="76"/>
      <c r="AKZ22" s="76"/>
      <c r="ALA22" s="76"/>
      <c r="ALB22" s="76"/>
      <c r="ALC22" s="76"/>
      <c r="ALD22" s="76"/>
      <c r="ALE22" s="76"/>
      <c r="ALF22" s="76"/>
      <c r="ALG22" s="76"/>
      <c r="ALH22" s="76"/>
      <c r="ALI22" s="76"/>
      <c r="ALJ22" s="76"/>
      <c r="ALK22" s="76"/>
      <c r="ALL22" s="76"/>
      <c r="ALM22" s="76"/>
      <c r="ALN22" s="76"/>
      <c r="ALO22" s="76"/>
      <c r="ALP22" s="76"/>
      <c r="ALQ22" s="76"/>
      <c r="ALR22" s="76"/>
      <c r="ALS22" s="76"/>
      <c r="ALT22" s="76"/>
      <c r="ALU22" s="76"/>
      <c r="ALV22" s="76"/>
      <c r="ALW22" s="76"/>
      <c r="ALX22" s="76"/>
      <c r="ALY22" s="76"/>
      <c r="ALZ22" s="76"/>
      <c r="AMA22" s="76"/>
      <c r="AMB22" s="76"/>
      <c r="AMC22" s="76"/>
      <c r="AMD22" s="76"/>
      <c r="AME22" s="76"/>
      <c r="AMF22" s="76"/>
      <c r="AMG22" s="76"/>
      <c r="AMH22" s="76"/>
      <c r="AMI22" s="76"/>
      <c r="AMJ22" s="76"/>
    </row>
    <row r="23" spans="1:1025" ht="15" customHeight="1" x14ac:dyDescent="0.25">
      <c r="A23" s="635"/>
      <c r="B23" s="187">
        <v>154</v>
      </c>
      <c r="C23" s="93" t="s">
        <v>337</v>
      </c>
      <c r="D23" s="1">
        <f>423*1.1</f>
        <v>465.3</v>
      </c>
      <c r="E23" s="1">
        <f>VLOOKUP(B23,[1]CaNhan!$A$1:$E$252,5,0)</f>
        <v>1</v>
      </c>
      <c r="F23" s="1">
        <f t="shared" si="5"/>
        <v>465.3</v>
      </c>
      <c r="G23" s="1">
        <f>VLOOKUP(B23,[1]CaNhan!$A$1:$G$252,7,0)</f>
        <v>0.92</v>
      </c>
      <c r="H23" s="1">
        <f t="shared" si="6"/>
        <v>428.07600000000002</v>
      </c>
      <c r="I23" s="220">
        <f t="shared" si="7"/>
        <v>4458901.534401943</v>
      </c>
      <c r="J23" s="93"/>
      <c r="K23" s="221">
        <f>VLOOKUP(B23,[1]CaNhan!$A$1:$D$252,4,0)</f>
        <v>465.3</v>
      </c>
      <c r="L23" s="250">
        <f t="shared" si="4"/>
        <v>0</v>
      </c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6"/>
      <c r="ED23" s="76"/>
      <c r="EE23" s="76"/>
      <c r="EF23" s="76"/>
      <c r="EG23" s="76"/>
      <c r="EH23" s="76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6"/>
      <c r="ET23" s="76"/>
      <c r="EU23" s="76"/>
      <c r="EV23" s="76"/>
      <c r="EW23" s="76"/>
      <c r="EX23" s="76"/>
      <c r="EY23" s="76"/>
      <c r="EZ23" s="76"/>
      <c r="FA23" s="76"/>
      <c r="FB23" s="76"/>
      <c r="FC23" s="76"/>
      <c r="FD23" s="76"/>
      <c r="FE23" s="76"/>
      <c r="FF23" s="76"/>
      <c r="FG23" s="76"/>
      <c r="FH23" s="76"/>
      <c r="FI23" s="76"/>
      <c r="FJ23" s="76"/>
      <c r="FK23" s="76"/>
      <c r="FL23" s="76"/>
      <c r="FM23" s="76"/>
      <c r="FN23" s="76"/>
      <c r="FO23" s="76"/>
      <c r="FP23" s="76"/>
      <c r="FQ23" s="76"/>
      <c r="FR23" s="76"/>
      <c r="FS23" s="76"/>
      <c r="FT23" s="76"/>
      <c r="FU23" s="76"/>
      <c r="FV23" s="76"/>
      <c r="FW23" s="76"/>
      <c r="FX23" s="76"/>
      <c r="FY23" s="76"/>
      <c r="FZ23" s="76"/>
      <c r="GA23" s="76"/>
      <c r="GB23" s="76"/>
      <c r="GC23" s="76"/>
      <c r="GD23" s="76"/>
      <c r="GE23" s="76"/>
      <c r="GF23" s="76"/>
      <c r="GG23" s="76"/>
      <c r="GH23" s="76"/>
      <c r="GI23" s="76"/>
      <c r="GJ23" s="76"/>
      <c r="GK23" s="76"/>
      <c r="GL23" s="76"/>
      <c r="GM23" s="76"/>
      <c r="GN23" s="76"/>
      <c r="GO23" s="76"/>
      <c r="GP23" s="76"/>
      <c r="GQ23" s="76"/>
      <c r="GR23" s="76"/>
      <c r="GS23" s="76"/>
      <c r="GT23" s="76"/>
      <c r="GU23" s="76"/>
      <c r="GV23" s="76"/>
      <c r="GW23" s="76"/>
      <c r="GX23" s="76"/>
      <c r="GY23" s="76"/>
      <c r="GZ23" s="76"/>
      <c r="HA23" s="76"/>
      <c r="HB23" s="76"/>
      <c r="HC23" s="76"/>
      <c r="HD23" s="76"/>
      <c r="HE23" s="76"/>
      <c r="HF23" s="76"/>
      <c r="HG23" s="76"/>
      <c r="HH23" s="76"/>
      <c r="HI23" s="76"/>
      <c r="HJ23" s="76"/>
      <c r="HK23" s="76"/>
      <c r="HL23" s="76"/>
      <c r="HM23" s="76"/>
      <c r="HN23" s="76"/>
      <c r="HO23" s="76"/>
      <c r="HP23" s="76"/>
      <c r="HQ23" s="76"/>
      <c r="HR23" s="76"/>
      <c r="HS23" s="76"/>
      <c r="HT23" s="76"/>
      <c r="HU23" s="76"/>
      <c r="HV23" s="76"/>
      <c r="HW23" s="76"/>
      <c r="HX23" s="76"/>
      <c r="HY23" s="76"/>
      <c r="HZ23" s="76"/>
      <c r="IA23" s="76"/>
      <c r="IB23" s="76"/>
      <c r="IC23" s="76"/>
      <c r="ID23" s="76"/>
      <c r="IE23" s="76"/>
      <c r="IF23" s="76"/>
      <c r="IG23" s="76"/>
      <c r="IH23" s="76"/>
      <c r="II23" s="76"/>
      <c r="IJ23" s="76"/>
      <c r="IK23" s="76"/>
      <c r="IL23" s="76"/>
      <c r="IM23" s="76"/>
      <c r="IN23" s="76"/>
      <c r="IO23" s="76"/>
      <c r="IP23" s="76"/>
      <c r="IQ23" s="76"/>
      <c r="IR23" s="76"/>
      <c r="IS23" s="76"/>
      <c r="IT23" s="76"/>
      <c r="IU23" s="76"/>
      <c r="IV23" s="76"/>
      <c r="IW23" s="76"/>
      <c r="IX23" s="76"/>
      <c r="IY23" s="76"/>
      <c r="IZ23" s="76"/>
      <c r="JA23" s="76"/>
      <c r="JB23" s="76"/>
      <c r="JC23" s="76"/>
      <c r="JD23" s="76"/>
      <c r="JE23" s="76"/>
      <c r="JF23" s="76"/>
      <c r="JG23" s="76"/>
      <c r="JH23" s="76"/>
      <c r="JI23" s="76"/>
      <c r="JJ23" s="76"/>
      <c r="JK23" s="76"/>
      <c r="JL23" s="76"/>
      <c r="JM23" s="76"/>
      <c r="JN23" s="76"/>
      <c r="JO23" s="76"/>
      <c r="JP23" s="76"/>
      <c r="JQ23" s="76"/>
      <c r="JR23" s="76"/>
      <c r="JS23" s="76"/>
      <c r="JT23" s="76"/>
      <c r="JU23" s="76"/>
      <c r="JV23" s="76"/>
      <c r="JW23" s="76"/>
      <c r="JX23" s="76"/>
      <c r="JY23" s="76"/>
      <c r="JZ23" s="76"/>
      <c r="KA23" s="76"/>
      <c r="KB23" s="76"/>
      <c r="KC23" s="76"/>
      <c r="KD23" s="76"/>
      <c r="KE23" s="76"/>
      <c r="KF23" s="76"/>
      <c r="KG23" s="76"/>
      <c r="KH23" s="76"/>
      <c r="KI23" s="76"/>
      <c r="KJ23" s="76"/>
      <c r="KK23" s="76"/>
      <c r="KL23" s="76"/>
      <c r="KM23" s="76"/>
      <c r="KN23" s="76"/>
      <c r="KO23" s="76"/>
      <c r="KP23" s="76"/>
      <c r="KQ23" s="76"/>
      <c r="KR23" s="76"/>
      <c r="KS23" s="76"/>
      <c r="KT23" s="76"/>
      <c r="KU23" s="76"/>
      <c r="KV23" s="76"/>
      <c r="KW23" s="76"/>
      <c r="KX23" s="76"/>
      <c r="KY23" s="76"/>
      <c r="KZ23" s="76"/>
      <c r="LA23" s="76"/>
      <c r="LB23" s="76"/>
      <c r="LC23" s="76"/>
      <c r="LD23" s="76"/>
      <c r="LE23" s="76"/>
      <c r="LF23" s="76"/>
      <c r="LG23" s="76"/>
      <c r="LH23" s="76"/>
      <c r="LI23" s="76"/>
      <c r="LJ23" s="76"/>
      <c r="LK23" s="76"/>
      <c r="LL23" s="76"/>
      <c r="LM23" s="76"/>
      <c r="LN23" s="76"/>
      <c r="LO23" s="76"/>
      <c r="LP23" s="76"/>
      <c r="LQ23" s="76"/>
      <c r="LR23" s="76"/>
      <c r="LS23" s="76"/>
      <c r="LT23" s="76"/>
      <c r="LU23" s="76"/>
      <c r="LV23" s="76"/>
      <c r="LW23" s="76"/>
      <c r="LX23" s="76"/>
      <c r="LY23" s="76"/>
      <c r="LZ23" s="76"/>
      <c r="MA23" s="76"/>
      <c r="MB23" s="76"/>
      <c r="MC23" s="76"/>
      <c r="MD23" s="76"/>
      <c r="ME23" s="76"/>
      <c r="MF23" s="76"/>
      <c r="MG23" s="76"/>
      <c r="MH23" s="76"/>
      <c r="MI23" s="76"/>
      <c r="MJ23" s="76"/>
      <c r="MK23" s="76"/>
      <c r="ML23" s="76"/>
      <c r="MM23" s="76"/>
      <c r="MN23" s="76"/>
      <c r="MO23" s="76"/>
      <c r="MP23" s="76"/>
      <c r="MQ23" s="76"/>
      <c r="MR23" s="76"/>
      <c r="MS23" s="76"/>
      <c r="MT23" s="76"/>
      <c r="MU23" s="76"/>
      <c r="MV23" s="76"/>
      <c r="MW23" s="76"/>
      <c r="MX23" s="76"/>
      <c r="MY23" s="76"/>
      <c r="MZ23" s="76"/>
      <c r="NA23" s="76"/>
      <c r="NB23" s="76"/>
      <c r="NC23" s="76"/>
      <c r="ND23" s="76"/>
      <c r="NE23" s="76"/>
      <c r="NF23" s="76"/>
      <c r="NG23" s="76"/>
      <c r="NH23" s="76"/>
      <c r="NI23" s="76"/>
      <c r="NJ23" s="76"/>
      <c r="NK23" s="76"/>
      <c r="NL23" s="76"/>
      <c r="NM23" s="76"/>
      <c r="NN23" s="76"/>
      <c r="NO23" s="76"/>
      <c r="NP23" s="76"/>
      <c r="NQ23" s="76"/>
      <c r="NR23" s="76"/>
      <c r="NS23" s="76"/>
      <c r="NT23" s="76"/>
      <c r="NU23" s="76"/>
      <c r="NV23" s="76"/>
      <c r="NW23" s="76"/>
      <c r="NX23" s="76"/>
      <c r="NY23" s="76"/>
      <c r="NZ23" s="76"/>
      <c r="OA23" s="76"/>
      <c r="OB23" s="76"/>
      <c r="OC23" s="76"/>
      <c r="OD23" s="76"/>
      <c r="OE23" s="76"/>
      <c r="OF23" s="76"/>
      <c r="OG23" s="76"/>
      <c r="OH23" s="76"/>
      <c r="OI23" s="76"/>
      <c r="OJ23" s="76"/>
      <c r="OK23" s="76"/>
      <c r="OL23" s="76"/>
      <c r="OM23" s="76"/>
      <c r="ON23" s="76"/>
      <c r="OO23" s="76"/>
      <c r="OP23" s="76"/>
      <c r="OQ23" s="76"/>
      <c r="OR23" s="76"/>
      <c r="OS23" s="76"/>
      <c r="OT23" s="76"/>
      <c r="OU23" s="76"/>
      <c r="OV23" s="76"/>
      <c r="OW23" s="76"/>
      <c r="OX23" s="76"/>
      <c r="OY23" s="76"/>
      <c r="OZ23" s="76"/>
      <c r="PA23" s="76"/>
      <c r="PB23" s="76"/>
      <c r="PC23" s="76"/>
      <c r="PD23" s="76"/>
      <c r="PE23" s="76"/>
      <c r="PF23" s="76"/>
      <c r="PG23" s="76"/>
      <c r="PH23" s="76"/>
      <c r="PI23" s="76"/>
      <c r="PJ23" s="76"/>
      <c r="PK23" s="76"/>
      <c r="PL23" s="76"/>
      <c r="PM23" s="76"/>
      <c r="PN23" s="76"/>
      <c r="PO23" s="76"/>
      <c r="PP23" s="76"/>
      <c r="PQ23" s="76"/>
      <c r="PR23" s="76"/>
      <c r="PS23" s="76"/>
      <c r="PT23" s="76"/>
      <c r="PU23" s="76"/>
      <c r="PV23" s="76"/>
      <c r="PW23" s="76"/>
      <c r="PX23" s="76"/>
      <c r="PY23" s="76"/>
      <c r="PZ23" s="76"/>
      <c r="QA23" s="76"/>
      <c r="QB23" s="76"/>
      <c r="QC23" s="76"/>
      <c r="QD23" s="76"/>
      <c r="QE23" s="76"/>
      <c r="QF23" s="76"/>
      <c r="QG23" s="76"/>
      <c r="QH23" s="76"/>
      <c r="QI23" s="76"/>
      <c r="QJ23" s="76"/>
      <c r="QK23" s="76"/>
      <c r="QL23" s="76"/>
      <c r="QM23" s="76"/>
      <c r="QN23" s="76"/>
      <c r="QO23" s="76"/>
      <c r="QP23" s="76"/>
      <c r="QQ23" s="76"/>
      <c r="QR23" s="76"/>
      <c r="QS23" s="76"/>
      <c r="QT23" s="76"/>
      <c r="QU23" s="76"/>
      <c r="QV23" s="76"/>
      <c r="QW23" s="76"/>
      <c r="QX23" s="76"/>
      <c r="QY23" s="76"/>
      <c r="QZ23" s="76"/>
      <c r="RA23" s="76"/>
      <c r="RB23" s="76"/>
      <c r="RC23" s="76"/>
      <c r="RD23" s="76"/>
      <c r="RE23" s="76"/>
      <c r="RF23" s="76"/>
      <c r="RG23" s="76"/>
      <c r="RH23" s="76"/>
      <c r="RI23" s="76"/>
      <c r="RJ23" s="76"/>
      <c r="RK23" s="76"/>
      <c r="RL23" s="76"/>
      <c r="RM23" s="76"/>
      <c r="RN23" s="76"/>
      <c r="RO23" s="76"/>
      <c r="RP23" s="76"/>
      <c r="RQ23" s="76"/>
      <c r="RR23" s="76"/>
      <c r="RS23" s="76"/>
      <c r="RT23" s="76"/>
      <c r="RU23" s="76"/>
      <c r="RV23" s="76"/>
      <c r="RW23" s="76"/>
      <c r="RX23" s="76"/>
      <c r="RY23" s="76"/>
      <c r="RZ23" s="76"/>
      <c r="SA23" s="76"/>
      <c r="SB23" s="76"/>
      <c r="SC23" s="76"/>
      <c r="SD23" s="76"/>
      <c r="SE23" s="76"/>
      <c r="SF23" s="76"/>
      <c r="SG23" s="76"/>
      <c r="SH23" s="76"/>
      <c r="SI23" s="76"/>
      <c r="SJ23" s="76"/>
      <c r="SK23" s="76"/>
      <c r="SL23" s="76"/>
      <c r="SM23" s="76"/>
      <c r="SN23" s="76"/>
      <c r="SO23" s="76"/>
      <c r="SP23" s="76"/>
      <c r="SQ23" s="76"/>
      <c r="SR23" s="76"/>
      <c r="SS23" s="76"/>
      <c r="ST23" s="76"/>
      <c r="SU23" s="76"/>
      <c r="SV23" s="76"/>
      <c r="SW23" s="76"/>
      <c r="SX23" s="76"/>
      <c r="SY23" s="76"/>
      <c r="SZ23" s="76"/>
      <c r="TA23" s="76"/>
      <c r="TB23" s="76"/>
      <c r="TC23" s="76"/>
      <c r="TD23" s="76"/>
      <c r="TE23" s="76"/>
      <c r="TF23" s="76"/>
      <c r="TG23" s="76"/>
      <c r="TH23" s="76"/>
      <c r="TI23" s="76"/>
      <c r="TJ23" s="76"/>
      <c r="TK23" s="76"/>
      <c r="TL23" s="76"/>
      <c r="TM23" s="76"/>
      <c r="TN23" s="76"/>
      <c r="TO23" s="76"/>
      <c r="TP23" s="76"/>
      <c r="TQ23" s="76"/>
      <c r="TR23" s="76"/>
      <c r="TS23" s="76"/>
      <c r="TT23" s="76"/>
      <c r="TU23" s="76"/>
      <c r="TV23" s="76"/>
      <c r="TW23" s="76"/>
      <c r="TX23" s="76"/>
      <c r="TY23" s="76"/>
      <c r="TZ23" s="76"/>
      <c r="UA23" s="76"/>
      <c r="UB23" s="76"/>
      <c r="UC23" s="76"/>
      <c r="UD23" s="76"/>
      <c r="UE23" s="76"/>
      <c r="UF23" s="76"/>
      <c r="UG23" s="76"/>
      <c r="UH23" s="76"/>
      <c r="UI23" s="76"/>
      <c r="UJ23" s="76"/>
      <c r="UK23" s="76"/>
      <c r="UL23" s="76"/>
      <c r="UM23" s="76"/>
      <c r="UN23" s="76"/>
      <c r="UO23" s="76"/>
      <c r="UP23" s="76"/>
      <c r="UQ23" s="76"/>
      <c r="UR23" s="76"/>
      <c r="US23" s="76"/>
      <c r="UT23" s="76"/>
      <c r="UU23" s="76"/>
      <c r="UV23" s="76"/>
      <c r="UW23" s="76"/>
      <c r="UX23" s="76"/>
      <c r="UY23" s="76"/>
      <c r="UZ23" s="76"/>
      <c r="VA23" s="76"/>
      <c r="VB23" s="76"/>
      <c r="VC23" s="76"/>
      <c r="VD23" s="76"/>
      <c r="VE23" s="76"/>
      <c r="VF23" s="76"/>
      <c r="VG23" s="76"/>
      <c r="VH23" s="76"/>
      <c r="VI23" s="76"/>
      <c r="VJ23" s="76"/>
      <c r="VK23" s="76"/>
      <c r="VL23" s="76"/>
      <c r="VM23" s="76"/>
      <c r="VN23" s="76"/>
      <c r="VO23" s="76"/>
      <c r="VP23" s="76"/>
      <c r="VQ23" s="76"/>
      <c r="VR23" s="76"/>
      <c r="VS23" s="76"/>
      <c r="VT23" s="76"/>
      <c r="VU23" s="76"/>
      <c r="VV23" s="76"/>
      <c r="VW23" s="76"/>
      <c r="VX23" s="76"/>
      <c r="VY23" s="76"/>
      <c r="VZ23" s="76"/>
      <c r="WA23" s="76"/>
      <c r="WB23" s="76"/>
      <c r="WC23" s="76"/>
      <c r="WD23" s="76"/>
      <c r="WE23" s="76"/>
      <c r="WF23" s="76"/>
      <c r="WG23" s="76"/>
      <c r="WH23" s="76"/>
      <c r="WI23" s="76"/>
      <c r="WJ23" s="76"/>
      <c r="WK23" s="76"/>
      <c r="WL23" s="76"/>
      <c r="WM23" s="76"/>
      <c r="WN23" s="76"/>
      <c r="WO23" s="76"/>
      <c r="WP23" s="76"/>
      <c r="WQ23" s="76"/>
      <c r="WR23" s="76"/>
      <c r="WS23" s="76"/>
      <c r="WT23" s="76"/>
      <c r="WU23" s="76"/>
      <c r="WV23" s="76"/>
      <c r="WW23" s="76"/>
      <c r="WX23" s="76"/>
      <c r="WY23" s="76"/>
      <c r="WZ23" s="76"/>
      <c r="XA23" s="76"/>
      <c r="XB23" s="76"/>
      <c r="XC23" s="76"/>
      <c r="XD23" s="76"/>
      <c r="XE23" s="76"/>
      <c r="XF23" s="76"/>
      <c r="XG23" s="76"/>
      <c r="XH23" s="76"/>
      <c r="XI23" s="76"/>
      <c r="XJ23" s="76"/>
      <c r="XK23" s="76"/>
      <c r="XL23" s="76"/>
      <c r="XM23" s="76"/>
      <c r="XN23" s="76"/>
      <c r="XO23" s="76"/>
      <c r="XP23" s="76"/>
      <c r="XQ23" s="76"/>
      <c r="XR23" s="76"/>
      <c r="XS23" s="76"/>
      <c r="XT23" s="76"/>
      <c r="XU23" s="76"/>
      <c r="XV23" s="76"/>
      <c r="XW23" s="76"/>
      <c r="XX23" s="76"/>
      <c r="XY23" s="76"/>
      <c r="XZ23" s="76"/>
      <c r="YA23" s="76"/>
      <c r="YB23" s="76"/>
      <c r="YC23" s="76"/>
      <c r="YD23" s="76"/>
      <c r="YE23" s="76"/>
      <c r="YF23" s="76"/>
      <c r="YG23" s="76"/>
      <c r="YH23" s="76"/>
      <c r="YI23" s="76"/>
      <c r="YJ23" s="76"/>
      <c r="YK23" s="76"/>
      <c r="YL23" s="76"/>
      <c r="YM23" s="76"/>
      <c r="YN23" s="76"/>
      <c r="YO23" s="76"/>
      <c r="YP23" s="76"/>
      <c r="YQ23" s="76"/>
      <c r="YR23" s="76"/>
      <c r="YS23" s="76"/>
      <c r="YT23" s="76"/>
      <c r="YU23" s="76"/>
      <c r="YV23" s="76"/>
      <c r="YW23" s="76"/>
      <c r="YX23" s="76"/>
      <c r="YY23" s="76"/>
      <c r="YZ23" s="76"/>
      <c r="ZA23" s="76"/>
      <c r="ZB23" s="76"/>
      <c r="ZC23" s="76"/>
      <c r="ZD23" s="76"/>
      <c r="ZE23" s="76"/>
      <c r="ZF23" s="76"/>
      <c r="ZG23" s="76"/>
      <c r="ZH23" s="76"/>
      <c r="ZI23" s="76"/>
      <c r="ZJ23" s="76"/>
      <c r="ZK23" s="76"/>
      <c r="ZL23" s="76"/>
      <c r="ZM23" s="76"/>
      <c r="ZN23" s="76"/>
      <c r="ZO23" s="76"/>
      <c r="ZP23" s="76"/>
      <c r="ZQ23" s="76"/>
      <c r="ZR23" s="76"/>
      <c r="ZS23" s="76"/>
      <c r="ZT23" s="76"/>
      <c r="ZU23" s="76"/>
      <c r="ZV23" s="76"/>
      <c r="ZW23" s="76"/>
      <c r="ZX23" s="76"/>
      <c r="ZY23" s="76"/>
      <c r="ZZ23" s="76"/>
      <c r="AAA23" s="76"/>
      <c r="AAB23" s="76"/>
      <c r="AAC23" s="76"/>
      <c r="AAD23" s="76"/>
      <c r="AAE23" s="76"/>
      <c r="AAF23" s="76"/>
      <c r="AAG23" s="76"/>
      <c r="AAH23" s="76"/>
      <c r="AAI23" s="76"/>
      <c r="AAJ23" s="76"/>
      <c r="AAK23" s="76"/>
      <c r="AAL23" s="76"/>
      <c r="AAM23" s="76"/>
      <c r="AAN23" s="76"/>
      <c r="AAO23" s="76"/>
      <c r="AAP23" s="76"/>
      <c r="AAQ23" s="76"/>
      <c r="AAR23" s="76"/>
      <c r="AAS23" s="76"/>
      <c r="AAT23" s="76"/>
      <c r="AAU23" s="76"/>
      <c r="AAV23" s="76"/>
      <c r="AAW23" s="76"/>
      <c r="AAX23" s="76"/>
      <c r="AAY23" s="76"/>
      <c r="AAZ23" s="76"/>
      <c r="ABA23" s="76"/>
      <c r="ABB23" s="76"/>
      <c r="ABC23" s="76"/>
      <c r="ABD23" s="76"/>
      <c r="ABE23" s="76"/>
      <c r="ABF23" s="76"/>
      <c r="ABG23" s="76"/>
      <c r="ABH23" s="76"/>
      <c r="ABI23" s="76"/>
      <c r="ABJ23" s="76"/>
      <c r="ABK23" s="76"/>
      <c r="ABL23" s="76"/>
      <c r="ABM23" s="76"/>
      <c r="ABN23" s="76"/>
      <c r="ABO23" s="76"/>
      <c r="ABP23" s="76"/>
      <c r="ABQ23" s="76"/>
      <c r="ABR23" s="76"/>
      <c r="ABS23" s="76"/>
      <c r="ABT23" s="76"/>
      <c r="ABU23" s="76"/>
      <c r="ABV23" s="76"/>
      <c r="ABW23" s="76"/>
      <c r="ABX23" s="76"/>
      <c r="ABY23" s="76"/>
      <c r="ABZ23" s="76"/>
      <c r="ACA23" s="76"/>
      <c r="ACB23" s="76"/>
      <c r="ACC23" s="76"/>
      <c r="ACD23" s="76"/>
      <c r="ACE23" s="76"/>
      <c r="ACF23" s="76"/>
      <c r="ACG23" s="76"/>
      <c r="ACH23" s="76"/>
      <c r="ACI23" s="76"/>
      <c r="ACJ23" s="76"/>
      <c r="ACK23" s="76"/>
      <c r="ACL23" s="76"/>
      <c r="ACM23" s="76"/>
      <c r="ACN23" s="76"/>
      <c r="ACO23" s="76"/>
      <c r="ACP23" s="76"/>
      <c r="ACQ23" s="76"/>
      <c r="ACR23" s="76"/>
      <c r="ACS23" s="76"/>
      <c r="ACT23" s="76"/>
      <c r="ACU23" s="76"/>
      <c r="ACV23" s="76"/>
      <c r="ACW23" s="76"/>
      <c r="ACX23" s="76"/>
      <c r="ACY23" s="76"/>
      <c r="ACZ23" s="76"/>
      <c r="ADA23" s="76"/>
      <c r="ADB23" s="76"/>
      <c r="ADC23" s="76"/>
      <c r="ADD23" s="76"/>
      <c r="ADE23" s="76"/>
      <c r="ADF23" s="76"/>
      <c r="ADG23" s="76"/>
      <c r="ADH23" s="76"/>
      <c r="ADI23" s="76"/>
      <c r="ADJ23" s="76"/>
      <c r="ADK23" s="76"/>
      <c r="ADL23" s="76"/>
      <c r="ADM23" s="76"/>
      <c r="ADN23" s="76"/>
      <c r="ADO23" s="76"/>
      <c r="ADP23" s="76"/>
      <c r="ADQ23" s="76"/>
      <c r="ADR23" s="76"/>
      <c r="ADS23" s="76"/>
      <c r="ADT23" s="76"/>
      <c r="ADU23" s="76"/>
      <c r="ADV23" s="76"/>
      <c r="ADW23" s="76"/>
      <c r="ADX23" s="76"/>
      <c r="ADY23" s="76"/>
      <c r="ADZ23" s="76"/>
      <c r="AEA23" s="76"/>
      <c r="AEB23" s="76"/>
      <c r="AEC23" s="76"/>
      <c r="AED23" s="76"/>
      <c r="AEE23" s="76"/>
      <c r="AEF23" s="76"/>
      <c r="AEG23" s="76"/>
      <c r="AEH23" s="76"/>
      <c r="AEI23" s="76"/>
      <c r="AEJ23" s="76"/>
      <c r="AEK23" s="76"/>
      <c r="AEL23" s="76"/>
      <c r="AEM23" s="76"/>
      <c r="AEN23" s="76"/>
      <c r="AEO23" s="76"/>
      <c r="AEP23" s="76"/>
      <c r="AEQ23" s="76"/>
      <c r="AER23" s="76"/>
      <c r="AES23" s="76"/>
      <c r="AET23" s="76"/>
      <c r="AEU23" s="76"/>
      <c r="AEV23" s="76"/>
      <c r="AEW23" s="76"/>
      <c r="AEX23" s="76"/>
      <c r="AEY23" s="76"/>
      <c r="AEZ23" s="76"/>
      <c r="AFA23" s="76"/>
      <c r="AFB23" s="76"/>
      <c r="AFC23" s="76"/>
      <c r="AFD23" s="76"/>
      <c r="AFE23" s="76"/>
      <c r="AFF23" s="76"/>
      <c r="AFG23" s="76"/>
      <c r="AFH23" s="76"/>
      <c r="AFI23" s="76"/>
      <c r="AFJ23" s="76"/>
      <c r="AFK23" s="76"/>
      <c r="AFL23" s="76"/>
      <c r="AFM23" s="76"/>
      <c r="AFN23" s="76"/>
      <c r="AFO23" s="76"/>
      <c r="AFP23" s="76"/>
      <c r="AFQ23" s="76"/>
      <c r="AFR23" s="76"/>
      <c r="AFS23" s="76"/>
      <c r="AFT23" s="76"/>
      <c r="AFU23" s="76"/>
      <c r="AFV23" s="76"/>
      <c r="AFW23" s="76"/>
      <c r="AFX23" s="76"/>
      <c r="AFY23" s="76"/>
      <c r="AFZ23" s="76"/>
      <c r="AGA23" s="76"/>
      <c r="AGB23" s="76"/>
      <c r="AGC23" s="76"/>
      <c r="AGD23" s="76"/>
      <c r="AGE23" s="76"/>
      <c r="AGF23" s="76"/>
      <c r="AGG23" s="76"/>
      <c r="AGH23" s="76"/>
      <c r="AGI23" s="76"/>
      <c r="AGJ23" s="76"/>
      <c r="AGK23" s="76"/>
      <c r="AGL23" s="76"/>
      <c r="AGM23" s="76"/>
      <c r="AGN23" s="76"/>
      <c r="AGO23" s="76"/>
      <c r="AGP23" s="76"/>
      <c r="AGQ23" s="76"/>
      <c r="AGR23" s="76"/>
      <c r="AGS23" s="76"/>
      <c r="AGT23" s="76"/>
      <c r="AGU23" s="76"/>
      <c r="AGV23" s="76"/>
      <c r="AGW23" s="76"/>
      <c r="AGX23" s="76"/>
      <c r="AGY23" s="76"/>
      <c r="AGZ23" s="76"/>
      <c r="AHA23" s="76"/>
      <c r="AHB23" s="76"/>
      <c r="AHC23" s="76"/>
      <c r="AHD23" s="76"/>
      <c r="AHE23" s="76"/>
      <c r="AHF23" s="76"/>
      <c r="AHG23" s="76"/>
      <c r="AHH23" s="76"/>
      <c r="AHI23" s="76"/>
      <c r="AHJ23" s="76"/>
      <c r="AHK23" s="76"/>
      <c r="AHL23" s="76"/>
      <c r="AHM23" s="76"/>
      <c r="AHN23" s="76"/>
      <c r="AHO23" s="76"/>
      <c r="AHP23" s="76"/>
      <c r="AHQ23" s="76"/>
      <c r="AHR23" s="76"/>
      <c r="AHS23" s="76"/>
      <c r="AHT23" s="76"/>
      <c r="AHU23" s="76"/>
      <c r="AHV23" s="76"/>
      <c r="AHW23" s="76"/>
      <c r="AHX23" s="76"/>
      <c r="AHY23" s="76"/>
      <c r="AHZ23" s="76"/>
      <c r="AIA23" s="76"/>
      <c r="AIB23" s="76"/>
      <c r="AIC23" s="76"/>
      <c r="AID23" s="76"/>
      <c r="AIE23" s="76"/>
      <c r="AIF23" s="76"/>
      <c r="AIG23" s="76"/>
      <c r="AIH23" s="76"/>
      <c r="AII23" s="76"/>
      <c r="AIJ23" s="76"/>
      <c r="AIK23" s="76"/>
      <c r="AIL23" s="76"/>
      <c r="AIM23" s="76"/>
      <c r="AIN23" s="76"/>
      <c r="AIO23" s="76"/>
      <c r="AIP23" s="76"/>
      <c r="AIQ23" s="76"/>
      <c r="AIR23" s="76"/>
      <c r="AIS23" s="76"/>
      <c r="AIT23" s="76"/>
      <c r="AIU23" s="76"/>
      <c r="AIV23" s="76"/>
      <c r="AIW23" s="76"/>
      <c r="AIX23" s="76"/>
      <c r="AIY23" s="76"/>
      <c r="AIZ23" s="76"/>
      <c r="AJA23" s="76"/>
      <c r="AJB23" s="76"/>
      <c r="AJC23" s="76"/>
      <c r="AJD23" s="76"/>
      <c r="AJE23" s="76"/>
      <c r="AJF23" s="76"/>
      <c r="AJG23" s="76"/>
      <c r="AJH23" s="76"/>
      <c r="AJI23" s="76"/>
      <c r="AJJ23" s="76"/>
      <c r="AJK23" s="76"/>
      <c r="AJL23" s="76"/>
      <c r="AJM23" s="76"/>
      <c r="AJN23" s="76"/>
      <c r="AJO23" s="76"/>
      <c r="AJP23" s="76"/>
      <c r="AJQ23" s="76"/>
      <c r="AJR23" s="76"/>
      <c r="AJS23" s="76"/>
      <c r="AJT23" s="76"/>
      <c r="AJU23" s="76"/>
      <c r="AJV23" s="76"/>
      <c r="AJW23" s="76"/>
      <c r="AJX23" s="76"/>
      <c r="AJY23" s="76"/>
      <c r="AJZ23" s="76"/>
      <c r="AKA23" s="76"/>
      <c r="AKB23" s="76"/>
      <c r="AKC23" s="76"/>
      <c r="AKD23" s="76"/>
      <c r="AKE23" s="76"/>
      <c r="AKF23" s="76"/>
      <c r="AKG23" s="76"/>
      <c r="AKH23" s="76"/>
      <c r="AKI23" s="76"/>
      <c r="AKJ23" s="76"/>
      <c r="AKK23" s="76"/>
      <c r="AKL23" s="76"/>
      <c r="AKM23" s="76"/>
      <c r="AKN23" s="76"/>
      <c r="AKO23" s="76"/>
      <c r="AKP23" s="76"/>
      <c r="AKQ23" s="76"/>
      <c r="AKR23" s="76"/>
      <c r="AKS23" s="76"/>
      <c r="AKT23" s="76"/>
      <c r="AKU23" s="76"/>
      <c r="AKV23" s="76"/>
      <c r="AKW23" s="76"/>
      <c r="AKX23" s="76"/>
      <c r="AKY23" s="76"/>
      <c r="AKZ23" s="76"/>
      <c r="ALA23" s="76"/>
      <c r="ALB23" s="76"/>
      <c r="ALC23" s="76"/>
      <c r="ALD23" s="76"/>
      <c r="ALE23" s="76"/>
      <c r="ALF23" s="76"/>
      <c r="ALG23" s="76"/>
      <c r="ALH23" s="76"/>
      <c r="ALI23" s="76"/>
      <c r="ALJ23" s="76"/>
      <c r="ALK23" s="76"/>
      <c r="ALL23" s="76"/>
      <c r="ALM23" s="76"/>
      <c r="ALN23" s="76"/>
      <c r="ALO23" s="76"/>
      <c r="ALP23" s="76"/>
      <c r="ALQ23" s="76"/>
      <c r="ALR23" s="76"/>
      <c r="ALS23" s="76"/>
      <c r="ALT23" s="76"/>
      <c r="ALU23" s="76"/>
      <c r="ALV23" s="76"/>
      <c r="ALW23" s="76"/>
      <c r="ALX23" s="76"/>
      <c r="ALY23" s="76"/>
      <c r="ALZ23" s="76"/>
      <c r="AMA23" s="76"/>
      <c r="AMB23" s="76"/>
      <c r="AMC23" s="76"/>
      <c r="AMD23" s="76"/>
      <c r="AME23" s="76"/>
      <c r="AMF23" s="76"/>
      <c r="AMG23" s="76"/>
      <c r="AMH23" s="76"/>
      <c r="AMI23" s="76"/>
      <c r="AMJ23" s="76"/>
    </row>
    <row r="24" spans="1:1025" s="421" customFormat="1" x14ac:dyDescent="0.25">
      <c r="A24" s="635"/>
      <c r="B24" s="446">
        <v>137</v>
      </c>
      <c r="C24" s="417" t="s">
        <v>303</v>
      </c>
      <c r="D24" s="418">
        <f>386*1.1/3</f>
        <v>141.53333333333333</v>
      </c>
      <c r="E24" s="1">
        <v>1</v>
      </c>
      <c r="F24" s="1">
        <f t="shared" ref="F24:F27" si="8">D24*E24</f>
        <v>141.53333333333333</v>
      </c>
      <c r="G24" s="1">
        <v>0.99</v>
      </c>
      <c r="H24" s="1">
        <f t="shared" ref="H24:H27" si="9">F24*G24</f>
        <v>140.11799999999999</v>
      </c>
      <c r="I24" s="220">
        <f t="shared" si="7"/>
        <v>1459489.3551549991</v>
      </c>
      <c r="J24" s="429" t="s">
        <v>429</v>
      </c>
      <c r="K24" s="221">
        <f>VLOOKUP(B24,[1]CaNhan!$A$1:$D$252,4,0)</f>
        <v>401.13333299999999</v>
      </c>
      <c r="L24" s="250">
        <f t="shared" si="4"/>
        <v>-259.59999966666669</v>
      </c>
      <c r="M24" s="494">
        <f>L24+L78</f>
        <v>-401.13333266666672</v>
      </c>
      <c r="N24" s="494">
        <f>K24+M24</f>
        <v>3.3333327564832871E-7</v>
      </c>
      <c r="AMK24" s="444"/>
    </row>
    <row r="25" spans="1:1025" s="421" customFormat="1" ht="14.25" customHeight="1" x14ac:dyDescent="0.25">
      <c r="A25" s="635"/>
      <c r="B25" s="446">
        <v>170</v>
      </c>
      <c r="C25" s="447" t="s">
        <v>285</v>
      </c>
      <c r="D25" s="418">
        <f t="shared" ref="D25:D27" si="10">386*1.1/3</f>
        <v>141.53333333333333</v>
      </c>
      <c r="E25" s="1">
        <v>1</v>
      </c>
      <c r="F25" s="1">
        <f t="shared" si="8"/>
        <v>141.53333333333333</v>
      </c>
      <c r="G25" s="1">
        <v>0.93</v>
      </c>
      <c r="H25" s="1">
        <f t="shared" si="9"/>
        <v>131.626</v>
      </c>
      <c r="I25" s="220">
        <f t="shared" si="7"/>
        <v>1371035.4548425749</v>
      </c>
      <c r="J25" s="429" t="s">
        <v>429</v>
      </c>
      <c r="K25" s="221">
        <f>VLOOKUP(B25,[1]CaNhan!$A$1:$D$252,4,0)</f>
        <v>401.13333299999999</v>
      </c>
      <c r="L25" s="250">
        <f t="shared" si="4"/>
        <v>-259.59999966666669</v>
      </c>
      <c r="M25" s="494">
        <f>L25+L46</f>
        <v>-401.13333266666672</v>
      </c>
      <c r="N25" s="494">
        <f t="shared" ref="N25:N27" si="11">K25+M25</f>
        <v>3.3333327564832871E-7</v>
      </c>
      <c r="AMK25" s="444"/>
    </row>
    <row r="26" spans="1:1025" s="444" customFormat="1" ht="15" customHeight="1" x14ac:dyDescent="0.25">
      <c r="A26" s="635"/>
      <c r="B26" s="446">
        <v>127</v>
      </c>
      <c r="C26" s="417" t="s">
        <v>299</v>
      </c>
      <c r="D26" s="418">
        <f t="shared" si="10"/>
        <v>141.53333333333333</v>
      </c>
      <c r="E26" s="1">
        <v>1</v>
      </c>
      <c r="F26" s="1">
        <f t="shared" si="8"/>
        <v>141.53333333333333</v>
      </c>
      <c r="G26" s="1">
        <v>0.87</v>
      </c>
      <c r="H26" s="1">
        <f t="shared" si="9"/>
        <v>123.134</v>
      </c>
      <c r="I26" s="220">
        <f t="shared" si="7"/>
        <v>1282581.5545301507</v>
      </c>
      <c r="J26" s="429" t="s">
        <v>429</v>
      </c>
      <c r="K26" s="221">
        <f>VLOOKUP(B26,[1]CaNhan!$A$1:$D$252,4,0)</f>
        <v>401.13333299999999</v>
      </c>
      <c r="L26" s="250">
        <f t="shared" si="4"/>
        <v>-259.59999966666669</v>
      </c>
      <c r="M26" s="536">
        <f>L26+L57</f>
        <v>-401.13333266666672</v>
      </c>
      <c r="N26" s="494">
        <f t="shared" si="11"/>
        <v>3.3333327564832871E-7</v>
      </c>
    </row>
    <row r="27" spans="1:1025" s="421" customFormat="1" x14ac:dyDescent="0.25">
      <c r="A27" s="635"/>
      <c r="B27" s="446">
        <v>132</v>
      </c>
      <c r="C27" s="417" t="s">
        <v>300</v>
      </c>
      <c r="D27" s="418">
        <f t="shared" si="10"/>
        <v>141.53333333333333</v>
      </c>
      <c r="E27" s="1">
        <v>1</v>
      </c>
      <c r="F27" s="1">
        <f t="shared" si="8"/>
        <v>141.53333333333333</v>
      </c>
      <c r="G27" s="1">
        <v>0.93</v>
      </c>
      <c r="H27" s="1">
        <f t="shared" si="9"/>
        <v>131.626</v>
      </c>
      <c r="I27" s="220">
        <f t="shared" si="7"/>
        <v>1371035.4548425749</v>
      </c>
      <c r="J27" s="429" t="s">
        <v>429</v>
      </c>
      <c r="K27" s="221">
        <f>VLOOKUP(B27,[1]CaNhan!$A$1:$D$252,4,0)</f>
        <v>401.13333299999999</v>
      </c>
      <c r="L27" s="250">
        <f t="shared" si="4"/>
        <v>-259.59999966666669</v>
      </c>
      <c r="M27" s="494">
        <f>L27+L58</f>
        <v>-401.13333266666672</v>
      </c>
      <c r="N27" s="494">
        <f t="shared" si="11"/>
        <v>3.3333327564832871E-7</v>
      </c>
      <c r="AMK27" s="444"/>
    </row>
    <row r="28" spans="1:1025" ht="15" customHeight="1" x14ac:dyDescent="0.25">
      <c r="A28" s="181" t="s">
        <v>261</v>
      </c>
      <c r="B28" s="228"/>
      <c r="C28" s="95"/>
      <c r="D28" s="97">
        <f>SUM(D29:D54)</f>
        <v>10258.599999999997</v>
      </c>
      <c r="E28" s="97"/>
      <c r="F28" s="97">
        <f t="shared" ref="F28:H28" si="12">SUM(F29:F54)</f>
        <v>10285.208999999997</v>
      </c>
      <c r="G28" s="97"/>
      <c r="H28" s="97">
        <f t="shared" si="12"/>
        <v>9505.9664523119991</v>
      </c>
      <c r="I28" s="183">
        <f>H8</f>
        <v>91492544.482485324</v>
      </c>
      <c r="J28" s="117"/>
      <c r="K28" s="221" t="e">
        <f>VLOOKUP(B28,[1]CaNhan!$A$1:$D$252,4,0)</f>
        <v>#N/A</v>
      </c>
      <c r="L28" s="250" t="e">
        <f t="shared" si="4"/>
        <v>#N/A</v>
      </c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  <c r="NC28" s="76"/>
      <c r="ND28" s="76"/>
      <c r="NE28" s="76"/>
      <c r="NF28" s="76"/>
      <c r="NG28" s="76"/>
      <c r="NH28" s="76"/>
      <c r="NI28" s="76"/>
      <c r="NJ28" s="76"/>
      <c r="NK28" s="76"/>
      <c r="NL28" s="76"/>
      <c r="NM28" s="76"/>
      <c r="NN28" s="76"/>
      <c r="NO28" s="76"/>
      <c r="NP28" s="76"/>
      <c r="NQ28" s="76"/>
      <c r="NR28" s="76"/>
      <c r="NS28" s="76"/>
      <c r="NT28" s="76"/>
      <c r="NU28" s="76"/>
      <c r="NV28" s="76"/>
      <c r="NW28" s="76"/>
      <c r="NX28" s="76"/>
      <c r="NY28" s="76"/>
      <c r="NZ28" s="76"/>
      <c r="OA28" s="76"/>
      <c r="OB28" s="76"/>
      <c r="OC28" s="76"/>
      <c r="OD28" s="76"/>
      <c r="OE28" s="76"/>
      <c r="OF28" s="76"/>
      <c r="OG28" s="76"/>
      <c r="OH28" s="76"/>
      <c r="OI28" s="76"/>
      <c r="OJ28" s="76"/>
      <c r="OK28" s="76"/>
      <c r="OL28" s="76"/>
      <c r="OM28" s="76"/>
      <c r="ON28" s="76"/>
      <c r="OO28" s="76"/>
      <c r="OP28" s="76"/>
      <c r="OQ28" s="76"/>
      <c r="OR28" s="76"/>
      <c r="OS28" s="76"/>
      <c r="OT28" s="76"/>
      <c r="OU28" s="76"/>
      <c r="OV28" s="76"/>
      <c r="OW28" s="76"/>
      <c r="OX28" s="76"/>
      <c r="OY28" s="76"/>
      <c r="OZ28" s="76"/>
      <c r="PA28" s="76"/>
      <c r="PB28" s="76"/>
      <c r="PC28" s="76"/>
      <c r="PD28" s="76"/>
      <c r="PE28" s="76"/>
      <c r="PF28" s="76"/>
      <c r="PG28" s="76"/>
      <c r="PH28" s="76"/>
      <c r="PI28" s="76"/>
      <c r="PJ28" s="76"/>
      <c r="PK28" s="76"/>
      <c r="PL28" s="76"/>
      <c r="PM28" s="76"/>
      <c r="PN28" s="76"/>
      <c r="PO28" s="76"/>
      <c r="PP28" s="76"/>
      <c r="PQ28" s="76"/>
      <c r="PR28" s="76"/>
      <c r="PS28" s="76"/>
      <c r="PT28" s="76"/>
      <c r="PU28" s="76"/>
      <c r="PV28" s="76"/>
      <c r="PW28" s="76"/>
      <c r="PX28" s="76"/>
      <c r="PY28" s="76"/>
      <c r="PZ28" s="76"/>
      <c r="QA28" s="76"/>
      <c r="QB28" s="76"/>
      <c r="QC28" s="76"/>
      <c r="QD28" s="76"/>
      <c r="QE28" s="76"/>
      <c r="QF28" s="76"/>
      <c r="QG28" s="76"/>
      <c r="QH28" s="76"/>
      <c r="QI28" s="76"/>
      <c r="QJ28" s="76"/>
      <c r="QK28" s="76"/>
      <c r="QL28" s="76"/>
      <c r="QM28" s="76"/>
      <c r="QN28" s="76"/>
      <c r="QO28" s="76"/>
      <c r="QP28" s="76"/>
      <c r="QQ28" s="76"/>
      <c r="QR28" s="76"/>
      <c r="QS28" s="76"/>
      <c r="QT28" s="76"/>
      <c r="QU28" s="76"/>
      <c r="QV28" s="76"/>
      <c r="QW28" s="76"/>
      <c r="QX28" s="76"/>
      <c r="QY28" s="76"/>
      <c r="QZ28" s="76"/>
      <c r="RA28" s="76"/>
      <c r="RB28" s="76"/>
      <c r="RC28" s="76"/>
      <c r="RD28" s="76"/>
      <c r="RE28" s="76"/>
      <c r="RF28" s="76"/>
      <c r="RG28" s="76"/>
      <c r="RH28" s="76"/>
      <c r="RI28" s="76"/>
      <c r="RJ28" s="76"/>
      <c r="RK28" s="76"/>
      <c r="RL28" s="76"/>
      <c r="RM28" s="76"/>
      <c r="RN28" s="76"/>
      <c r="RO28" s="76"/>
      <c r="RP28" s="76"/>
      <c r="RQ28" s="76"/>
      <c r="RR28" s="76"/>
      <c r="RS28" s="76"/>
      <c r="RT28" s="76"/>
      <c r="RU28" s="76"/>
      <c r="RV28" s="76"/>
      <c r="RW28" s="76"/>
      <c r="RX28" s="76"/>
      <c r="RY28" s="76"/>
      <c r="RZ28" s="76"/>
      <c r="SA28" s="76"/>
      <c r="SB28" s="76"/>
      <c r="SC28" s="76"/>
      <c r="SD28" s="76"/>
      <c r="SE28" s="76"/>
      <c r="SF28" s="76"/>
      <c r="SG28" s="76"/>
      <c r="SH28" s="76"/>
      <c r="SI28" s="76"/>
      <c r="SJ28" s="76"/>
      <c r="SK28" s="76"/>
      <c r="SL28" s="76"/>
      <c r="SM28" s="76"/>
      <c r="SN28" s="76"/>
      <c r="SO28" s="76"/>
      <c r="SP28" s="76"/>
      <c r="SQ28" s="76"/>
      <c r="SR28" s="76"/>
      <c r="SS28" s="76"/>
      <c r="ST28" s="76"/>
      <c r="SU28" s="76"/>
      <c r="SV28" s="76"/>
      <c r="SW28" s="76"/>
      <c r="SX28" s="76"/>
      <c r="SY28" s="76"/>
      <c r="SZ28" s="76"/>
      <c r="TA28" s="76"/>
      <c r="TB28" s="76"/>
      <c r="TC28" s="76"/>
      <c r="TD28" s="76"/>
      <c r="TE28" s="76"/>
      <c r="TF28" s="76"/>
      <c r="TG28" s="76"/>
      <c r="TH28" s="76"/>
      <c r="TI28" s="76"/>
      <c r="TJ28" s="76"/>
      <c r="TK28" s="76"/>
      <c r="TL28" s="76"/>
      <c r="TM28" s="76"/>
      <c r="TN28" s="76"/>
      <c r="TO28" s="76"/>
      <c r="TP28" s="76"/>
      <c r="TQ28" s="76"/>
      <c r="TR28" s="76"/>
      <c r="TS28" s="76"/>
      <c r="TT28" s="76"/>
      <c r="TU28" s="76"/>
      <c r="TV28" s="76"/>
      <c r="TW28" s="76"/>
      <c r="TX28" s="76"/>
      <c r="TY28" s="76"/>
      <c r="TZ28" s="76"/>
      <c r="UA28" s="76"/>
      <c r="UB28" s="76"/>
      <c r="UC28" s="76"/>
      <c r="UD28" s="76"/>
      <c r="UE28" s="76"/>
      <c r="UF28" s="76"/>
      <c r="UG28" s="76"/>
      <c r="UH28" s="76"/>
      <c r="UI28" s="76"/>
      <c r="UJ28" s="76"/>
      <c r="UK28" s="76"/>
      <c r="UL28" s="76"/>
      <c r="UM28" s="76"/>
      <c r="UN28" s="76"/>
      <c r="UO28" s="76"/>
      <c r="UP28" s="76"/>
      <c r="UQ28" s="76"/>
      <c r="UR28" s="76"/>
      <c r="US28" s="76"/>
      <c r="UT28" s="76"/>
      <c r="UU28" s="76"/>
      <c r="UV28" s="76"/>
      <c r="UW28" s="76"/>
      <c r="UX28" s="76"/>
      <c r="UY28" s="76"/>
      <c r="UZ28" s="76"/>
      <c r="VA28" s="76"/>
      <c r="VB28" s="76"/>
      <c r="VC28" s="76"/>
      <c r="VD28" s="76"/>
      <c r="VE28" s="76"/>
      <c r="VF28" s="76"/>
      <c r="VG28" s="76"/>
      <c r="VH28" s="76"/>
      <c r="VI28" s="76"/>
      <c r="VJ28" s="76"/>
      <c r="VK28" s="76"/>
      <c r="VL28" s="76"/>
      <c r="VM28" s="76"/>
      <c r="VN28" s="76"/>
      <c r="VO28" s="76"/>
      <c r="VP28" s="76"/>
      <c r="VQ28" s="76"/>
      <c r="VR28" s="76"/>
      <c r="VS28" s="76"/>
      <c r="VT28" s="76"/>
      <c r="VU28" s="76"/>
      <c r="VV28" s="76"/>
      <c r="VW28" s="76"/>
      <c r="VX28" s="76"/>
      <c r="VY28" s="76"/>
      <c r="VZ28" s="76"/>
      <c r="WA28" s="76"/>
      <c r="WB28" s="76"/>
      <c r="WC28" s="76"/>
      <c r="WD28" s="76"/>
      <c r="WE28" s="76"/>
      <c r="WF28" s="76"/>
      <c r="WG28" s="76"/>
      <c r="WH28" s="76"/>
      <c r="WI28" s="76"/>
      <c r="WJ28" s="76"/>
      <c r="WK28" s="76"/>
      <c r="WL28" s="76"/>
      <c r="WM28" s="76"/>
      <c r="WN28" s="76"/>
      <c r="WO28" s="76"/>
      <c r="WP28" s="76"/>
      <c r="WQ28" s="76"/>
      <c r="WR28" s="76"/>
      <c r="WS28" s="76"/>
      <c r="WT28" s="76"/>
      <c r="WU28" s="76"/>
      <c r="WV28" s="76"/>
      <c r="WW28" s="76"/>
      <c r="WX28" s="76"/>
      <c r="WY28" s="76"/>
      <c r="WZ28" s="76"/>
      <c r="XA28" s="76"/>
      <c r="XB28" s="76"/>
      <c r="XC28" s="76"/>
      <c r="XD28" s="76"/>
      <c r="XE28" s="76"/>
      <c r="XF28" s="76"/>
      <c r="XG28" s="76"/>
      <c r="XH28" s="76"/>
      <c r="XI28" s="76"/>
      <c r="XJ28" s="76"/>
      <c r="XK28" s="76"/>
      <c r="XL28" s="76"/>
      <c r="XM28" s="76"/>
      <c r="XN28" s="76"/>
      <c r="XO28" s="76"/>
      <c r="XP28" s="76"/>
      <c r="XQ28" s="76"/>
      <c r="XR28" s="76"/>
      <c r="XS28" s="76"/>
      <c r="XT28" s="76"/>
      <c r="XU28" s="76"/>
      <c r="XV28" s="76"/>
      <c r="XW28" s="76"/>
      <c r="XX28" s="76"/>
      <c r="XY28" s="76"/>
      <c r="XZ28" s="76"/>
      <c r="YA28" s="76"/>
      <c r="YB28" s="76"/>
      <c r="YC28" s="76"/>
      <c r="YD28" s="76"/>
      <c r="YE28" s="76"/>
      <c r="YF28" s="76"/>
      <c r="YG28" s="76"/>
      <c r="YH28" s="76"/>
      <c r="YI28" s="76"/>
      <c r="YJ28" s="76"/>
      <c r="YK28" s="76"/>
      <c r="YL28" s="76"/>
      <c r="YM28" s="76"/>
      <c r="YN28" s="76"/>
      <c r="YO28" s="76"/>
      <c r="YP28" s="76"/>
      <c r="YQ28" s="76"/>
      <c r="YR28" s="76"/>
      <c r="YS28" s="76"/>
      <c r="YT28" s="76"/>
      <c r="YU28" s="76"/>
      <c r="YV28" s="76"/>
      <c r="YW28" s="76"/>
      <c r="YX28" s="76"/>
      <c r="YY28" s="76"/>
      <c r="YZ28" s="76"/>
      <c r="ZA28" s="76"/>
      <c r="ZB28" s="76"/>
      <c r="ZC28" s="76"/>
      <c r="ZD28" s="76"/>
      <c r="ZE28" s="76"/>
      <c r="ZF28" s="76"/>
      <c r="ZG28" s="76"/>
      <c r="ZH28" s="76"/>
      <c r="ZI28" s="76"/>
      <c r="ZJ28" s="76"/>
      <c r="ZK28" s="76"/>
      <c r="ZL28" s="76"/>
      <c r="ZM28" s="76"/>
      <c r="ZN28" s="76"/>
      <c r="ZO28" s="76"/>
      <c r="ZP28" s="76"/>
      <c r="ZQ28" s="76"/>
      <c r="ZR28" s="76"/>
      <c r="ZS28" s="76"/>
      <c r="ZT28" s="76"/>
      <c r="ZU28" s="76"/>
      <c r="ZV28" s="76"/>
      <c r="ZW28" s="76"/>
      <c r="ZX28" s="76"/>
      <c r="ZY28" s="76"/>
      <c r="ZZ28" s="76"/>
      <c r="AAA28" s="76"/>
      <c r="AAB28" s="76"/>
      <c r="AAC28" s="76"/>
      <c r="AAD28" s="76"/>
      <c r="AAE28" s="76"/>
      <c r="AAF28" s="76"/>
      <c r="AAG28" s="76"/>
      <c r="AAH28" s="76"/>
      <c r="AAI28" s="76"/>
      <c r="AAJ28" s="76"/>
      <c r="AAK28" s="76"/>
      <c r="AAL28" s="76"/>
      <c r="AAM28" s="76"/>
      <c r="AAN28" s="76"/>
      <c r="AAO28" s="76"/>
      <c r="AAP28" s="76"/>
      <c r="AAQ28" s="76"/>
      <c r="AAR28" s="76"/>
      <c r="AAS28" s="76"/>
      <c r="AAT28" s="76"/>
      <c r="AAU28" s="76"/>
      <c r="AAV28" s="76"/>
      <c r="AAW28" s="76"/>
      <c r="AAX28" s="76"/>
      <c r="AAY28" s="76"/>
      <c r="AAZ28" s="76"/>
      <c r="ABA28" s="76"/>
      <c r="ABB28" s="76"/>
      <c r="ABC28" s="76"/>
      <c r="ABD28" s="76"/>
      <c r="ABE28" s="76"/>
      <c r="ABF28" s="76"/>
      <c r="ABG28" s="76"/>
      <c r="ABH28" s="76"/>
      <c r="ABI28" s="76"/>
      <c r="ABJ28" s="76"/>
      <c r="ABK28" s="76"/>
      <c r="ABL28" s="76"/>
      <c r="ABM28" s="76"/>
      <c r="ABN28" s="76"/>
      <c r="ABO28" s="76"/>
      <c r="ABP28" s="76"/>
      <c r="ABQ28" s="76"/>
      <c r="ABR28" s="76"/>
      <c r="ABS28" s="76"/>
      <c r="ABT28" s="76"/>
      <c r="ABU28" s="76"/>
      <c r="ABV28" s="76"/>
      <c r="ABW28" s="76"/>
      <c r="ABX28" s="76"/>
      <c r="ABY28" s="76"/>
      <c r="ABZ28" s="76"/>
      <c r="ACA28" s="76"/>
      <c r="ACB28" s="76"/>
      <c r="ACC28" s="76"/>
      <c r="ACD28" s="76"/>
      <c r="ACE28" s="76"/>
      <c r="ACF28" s="76"/>
      <c r="ACG28" s="76"/>
      <c r="ACH28" s="76"/>
      <c r="ACI28" s="76"/>
      <c r="ACJ28" s="76"/>
      <c r="ACK28" s="76"/>
      <c r="ACL28" s="76"/>
      <c r="ACM28" s="76"/>
      <c r="ACN28" s="76"/>
      <c r="ACO28" s="76"/>
      <c r="ACP28" s="76"/>
      <c r="ACQ28" s="76"/>
      <c r="ACR28" s="76"/>
      <c r="ACS28" s="76"/>
      <c r="ACT28" s="76"/>
      <c r="ACU28" s="76"/>
      <c r="ACV28" s="76"/>
      <c r="ACW28" s="76"/>
      <c r="ACX28" s="76"/>
      <c r="ACY28" s="76"/>
      <c r="ACZ28" s="76"/>
      <c r="ADA28" s="76"/>
      <c r="ADB28" s="76"/>
      <c r="ADC28" s="76"/>
      <c r="ADD28" s="76"/>
      <c r="ADE28" s="76"/>
      <c r="ADF28" s="76"/>
      <c r="ADG28" s="76"/>
      <c r="ADH28" s="76"/>
      <c r="ADI28" s="76"/>
      <c r="ADJ28" s="76"/>
      <c r="ADK28" s="76"/>
      <c r="ADL28" s="76"/>
      <c r="ADM28" s="76"/>
      <c r="ADN28" s="76"/>
      <c r="ADO28" s="76"/>
      <c r="ADP28" s="76"/>
      <c r="ADQ28" s="76"/>
      <c r="ADR28" s="76"/>
      <c r="ADS28" s="76"/>
      <c r="ADT28" s="76"/>
      <c r="ADU28" s="76"/>
      <c r="ADV28" s="76"/>
      <c r="ADW28" s="76"/>
      <c r="ADX28" s="76"/>
      <c r="ADY28" s="76"/>
      <c r="ADZ28" s="76"/>
      <c r="AEA28" s="76"/>
      <c r="AEB28" s="76"/>
      <c r="AEC28" s="76"/>
      <c r="AED28" s="76"/>
      <c r="AEE28" s="76"/>
      <c r="AEF28" s="76"/>
      <c r="AEG28" s="76"/>
      <c r="AEH28" s="76"/>
      <c r="AEI28" s="76"/>
      <c r="AEJ28" s="76"/>
      <c r="AEK28" s="76"/>
      <c r="AEL28" s="76"/>
      <c r="AEM28" s="76"/>
      <c r="AEN28" s="76"/>
      <c r="AEO28" s="76"/>
      <c r="AEP28" s="76"/>
      <c r="AEQ28" s="76"/>
      <c r="AER28" s="76"/>
      <c r="AES28" s="76"/>
      <c r="AET28" s="76"/>
      <c r="AEU28" s="76"/>
      <c r="AEV28" s="76"/>
      <c r="AEW28" s="76"/>
      <c r="AEX28" s="76"/>
      <c r="AEY28" s="76"/>
      <c r="AEZ28" s="76"/>
      <c r="AFA28" s="76"/>
      <c r="AFB28" s="76"/>
      <c r="AFC28" s="76"/>
      <c r="AFD28" s="76"/>
      <c r="AFE28" s="76"/>
      <c r="AFF28" s="76"/>
      <c r="AFG28" s="76"/>
      <c r="AFH28" s="76"/>
      <c r="AFI28" s="76"/>
      <c r="AFJ28" s="76"/>
      <c r="AFK28" s="76"/>
      <c r="AFL28" s="76"/>
      <c r="AFM28" s="76"/>
      <c r="AFN28" s="76"/>
      <c r="AFO28" s="76"/>
      <c r="AFP28" s="76"/>
      <c r="AFQ28" s="76"/>
      <c r="AFR28" s="76"/>
      <c r="AFS28" s="76"/>
      <c r="AFT28" s="76"/>
      <c r="AFU28" s="76"/>
      <c r="AFV28" s="76"/>
      <c r="AFW28" s="76"/>
      <c r="AFX28" s="76"/>
      <c r="AFY28" s="76"/>
      <c r="AFZ28" s="76"/>
      <c r="AGA28" s="76"/>
      <c r="AGB28" s="76"/>
      <c r="AGC28" s="76"/>
      <c r="AGD28" s="76"/>
      <c r="AGE28" s="76"/>
      <c r="AGF28" s="76"/>
      <c r="AGG28" s="76"/>
      <c r="AGH28" s="76"/>
      <c r="AGI28" s="76"/>
      <c r="AGJ28" s="76"/>
      <c r="AGK28" s="76"/>
      <c r="AGL28" s="76"/>
      <c r="AGM28" s="76"/>
      <c r="AGN28" s="76"/>
      <c r="AGO28" s="76"/>
      <c r="AGP28" s="76"/>
      <c r="AGQ28" s="76"/>
      <c r="AGR28" s="76"/>
      <c r="AGS28" s="76"/>
      <c r="AGT28" s="76"/>
      <c r="AGU28" s="76"/>
      <c r="AGV28" s="76"/>
      <c r="AGW28" s="76"/>
      <c r="AGX28" s="76"/>
      <c r="AGY28" s="76"/>
      <c r="AGZ28" s="76"/>
      <c r="AHA28" s="76"/>
      <c r="AHB28" s="76"/>
      <c r="AHC28" s="76"/>
      <c r="AHD28" s="76"/>
      <c r="AHE28" s="76"/>
      <c r="AHF28" s="76"/>
      <c r="AHG28" s="76"/>
      <c r="AHH28" s="76"/>
      <c r="AHI28" s="76"/>
      <c r="AHJ28" s="76"/>
      <c r="AHK28" s="76"/>
      <c r="AHL28" s="76"/>
      <c r="AHM28" s="76"/>
      <c r="AHN28" s="76"/>
      <c r="AHO28" s="76"/>
      <c r="AHP28" s="76"/>
      <c r="AHQ28" s="76"/>
      <c r="AHR28" s="76"/>
      <c r="AHS28" s="76"/>
      <c r="AHT28" s="76"/>
      <c r="AHU28" s="76"/>
      <c r="AHV28" s="76"/>
      <c r="AHW28" s="76"/>
      <c r="AHX28" s="76"/>
      <c r="AHY28" s="76"/>
      <c r="AHZ28" s="76"/>
      <c r="AIA28" s="76"/>
      <c r="AIB28" s="76"/>
      <c r="AIC28" s="76"/>
      <c r="AID28" s="76"/>
      <c r="AIE28" s="76"/>
      <c r="AIF28" s="76"/>
      <c r="AIG28" s="76"/>
      <c r="AIH28" s="76"/>
      <c r="AII28" s="76"/>
      <c r="AIJ28" s="76"/>
      <c r="AIK28" s="76"/>
      <c r="AIL28" s="76"/>
      <c r="AIM28" s="76"/>
      <c r="AIN28" s="76"/>
      <c r="AIO28" s="76"/>
      <c r="AIP28" s="76"/>
      <c r="AIQ28" s="76"/>
      <c r="AIR28" s="76"/>
      <c r="AIS28" s="76"/>
      <c r="AIT28" s="76"/>
      <c r="AIU28" s="76"/>
      <c r="AIV28" s="76"/>
      <c r="AIW28" s="76"/>
      <c r="AIX28" s="76"/>
      <c r="AIY28" s="76"/>
      <c r="AIZ28" s="76"/>
      <c r="AJA28" s="76"/>
      <c r="AJB28" s="76"/>
      <c r="AJC28" s="76"/>
      <c r="AJD28" s="76"/>
      <c r="AJE28" s="76"/>
      <c r="AJF28" s="76"/>
      <c r="AJG28" s="76"/>
      <c r="AJH28" s="76"/>
      <c r="AJI28" s="76"/>
      <c r="AJJ28" s="76"/>
      <c r="AJK28" s="76"/>
      <c r="AJL28" s="76"/>
      <c r="AJM28" s="76"/>
      <c r="AJN28" s="76"/>
      <c r="AJO28" s="76"/>
      <c r="AJP28" s="76"/>
      <c r="AJQ28" s="76"/>
      <c r="AJR28" s="76"/>
      <c r="AJS28" s="76"/>
      <c r="AJT28" s="76"/>
      <c r="AJU28" s="76"/>
      <c r="AJV28" s="76"/>
      <c r="AJW28" s="76"/>
      <c r="AJX28" s="76"/>
      <c r="AJY28" s="76"/>
      <c r="AJZ28" s="76"/>
      <c r="AKA28" s="76"/>
      <c r="AKB28" s="76"/>
      <c r="AKC28" s="76"/>
      <c r="AKD28" s="76"/>
      <c r="AKE28" s="76"/>
      <c r="AKF28" s="76"/>
      <c r="AKG28" s="76"/>
      <c r="AKH28" s="76"/>
      <c r="AKI28" s="76"/>
      <c r="AKJ28" s="76"/>
      <c r="AKK28" s="76"/>
      <c r="AKL28" s="76"/>
      <c r="AKM28" s="76"/>
      <c r="AKN28" s="76"/>
      <c r="AKO28" s="76"/>
      <c r="AKP28" s="76"/>
      <c r="AKQ28" s="76"/>
      <c r="AKR28" s="76"/>
      <c r="AKS28" s="76"/>
      <c r="AKT28" s="76"/>
      <c r="AKU28" s="76"/>
      <c r="AKV28" s="76"/>
      <c r="AKW28" s="76"/>
      <c r="AKX28" s="76"/>
      <c r="AKY28" s="76"/>
      <c r="AKZ28" s="76"/>
      <c r="ALA28" s="76"/>
      <c r="ALB28" s="76"/>
      <c r="ALC28" s="76"/>
      <c r="ALD28" s="76"/>
      <c r="ALE28" s="76"/>
      <c r="ALF28" s="76"/>
      <c r="ALG28" s="76"/>
      <c r="ALH28" s="76"/>
      <c r="ALI28" s="76"/>
      <c r="ALJ28" s="76"/>
      <c r="ALK28" s="76"/>
      <c r="ALL28" s="76"/>
      <c r="ALM28" s="76"/>
      <c r="ALN28" s="76"/>
      <c r="ALO28" s="76"/>
      <c r="ALP28" s="76"/>
      <c r="ALQ28" s="76"/>
      <c r="ALR28" s="76"/>
      <c r="ALS28" s="76"/>
      <c r="ALT28" s="76"/>
      <c r="ALU28" s="76"/>
      <c r="ALV28" s="76"/>
      <c r="ALW28" s="76"/>
      <c r="ALX28" s="76"/>
      <c r="ALY28" s="76"/>
      <c r="ALZ28" s="76"/>
      <c r="AMA28" s="76"/>
      <c r="AMB28" s="76"/>
      <c r="AMC28" s="76"/>
      <c r="AMD28" s="76"/>
      <c r="AME28" s="76"/>
      <c r="AMF28" s="76"/>
      <c r="AMG28" s="76"/>
      <c r="AMH28" s="76"/>
      <c r="AMI28" s="76"/>
      <c r="AMJ28" s="76"/>
    </row>
    <row r="29" spans="1:1025" s="161" customFormat="1" x14ac:dyDescent="0.25">
      <c r="A29" s="188"/>
      <c r="B29" s="187">
        <v>98</v>
      </c>
      <c r="C29" s="93" t="s">
        <v>335</v>
      </c>
      <c r="D29" s="1">
        <f>552*1.1</f>
        <v>607.20000000000005</v>
      </c>
      <c r="E29" s="1">
        <f>VLOOKUP(B29,[1]CaNhan!$A$1:$E$252,5,0)</f>
        <v>1</v>
      </c>
      <c r="F29" s="1">
        <f t="shared" ref="F29:F33" si="13">D29*E29</f>
        <v>607.20000000000005</v>
      </c>
      <c r="G29" s="1">
        <f>VLOOKUP(B29,[1]CaNhan!$A$1:$G$252,7,0)</f>
        <v>0.90666599999999997</v>
      </c>
      <c r="H29" s="1">
        <f t="shared" ref="H29:H33" si="14">F29*G29</f>
        <v>550.52759520000006</v>
      </c>
      <c r="I29" s="220">
        <f>I$28/H$28*H29</f>
        <v>5298690.1169234738</v>
      </c>
      <c r="J29" s="93"/>
      <c r="K29" s="221">
        <f>VLOOKUP(B29,[1]CaNhan!$A$1:$D$252,4,0)</f>
        <v>607.20000000000005</v>
      </c>
      <c r="L29" s="250">
        <f t="shared" si="4"/>
        <v>0</v>
      </c>
    </row>
    <row r="30" spans="1:1025" ht="14.25" customHeight="1" x14ac:dyDescent="0.25">
      <c r="A30" s="184"/>
      <c r="B30" s="185">
        <v>100</v>
      </c>
      <c r="C30" s="95" t="s">
        <v>271</v>
      </c>
      <c r="D30" s="25">
        <v>389.4</v>
      </c>
      <c r="E30" s="1">
        <f>VLOOKUP(B30,[1]CaNhan!$A$1:$E$252,5,0)</f>
        <v>1.01</v>
      </c>
      <c r="F30" s="1">
        <f t="shared" si="13"/>
        <v>393.29399999999998</v>
      </c>
      <c r="G30" s="1">
        <f>VLOOKUP(B30,[1]CaNhan!$A$1:$G$252,7,0)</f>
        <v>0.92333299999999996</v>
      </c>
      <c r="H30" s="1">
        <f t="shared" si="14"/>
        <v>363.14132890199994</v>
      </c>
      <c r="I30" s="220">
        <f t="shared" ref="I30:I54" si="15">I$28/H$28*H30</f>
        <v>3495144.2711976217</v>
      </c>
      <c r="J30" s="117"/>
      <c r="K30" s="221">
        <f>VLOOKUP(B30,[1]CaNhan!$A$1:$D$252,4,0)</f>
        <v>389.4</v>
      </c>
      <c r="L30" s="250">
        <f t="shared" si="4"/>
        <v>0</v>
      </c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  <c r="NC30" s="76"/>
      <c r="ND30" s="76"/>
      <c r="NE30" s="76"/>
      <c r="NF30" s="76"/>
      <c r="NG30" s="76"/>
      <c r="NH30" s="76"/>
      <c r="NI30" s="76"/>
      <c r="NJ30" s="76"/>
      <c r="NK30" s="76"/>
      <c r="NL30" s="76"/>
      <c r="NM30" s="76"/>
      <c r="NN30" s="76"/>
      <c r="NO30" s="76"/>
      <c r="NP30" s="76"/>
      <c r="NQ30" s="76"/>
      <c r="NR30" s="76"/>
      <c r="NS30" s="76"/>
      <c r="NT30" s="76"/>
      <c r="NU30" s="76"/>
      <c r="NV30" s="76"/>
      <c r="NW30" s="76"/>
      <c r="NX30" s="76"/>
      <c r="NY30" s="76"/>
      <c r="NZ30" s="76"/>
      <c r="OA30" s="76"/>
      <c r="OB30" s="76"/>
      <c r="OC30" s="76"/>
      <c r="OD30" s="76"/>
      <c r="OE30" s="76"/>
      <c r="OF30" s="76"/>
      <c r="OG30" s="76"/>
      <c r="OH30" s="76"/>
      <c r="OI30" s="76"/>
      <c r="OJ30" s="76"/>
      <c r="OK30" s="76"/>
      <c r="OL30" s="76"/>
      <c r="OM30" s="76"/>
      <c r="ON30" s="76"/>
      <c r="OO30" s="76"/>
      <c r="OP30" s="76"/>
      <c r="OQ30" s="76"/>
      <c r="OR30" s="76"/>
      <c r="OS30" s="76"/>
      <c r="OT30" s="76"/>
      <c r="OU30" s="76"/>
      <c r="OV30" s="76"/>
      <c r="OW30" s="76"/>
      <c r="OX30" s="76"/>
      <c r="OY30" s="76"/>
      <c r="OZ30" s="76"/>
      <c r="PA30" s="76"/>
      <c r="PB30" s="76"/>
      <c r="PC30" s="76"/>
      <c r="PD30" s="76"/>
      <c r="PE30" s="76"/>
      <c r="PF30" s="76"/>
      <c r="PG30" s="76"/>
      <c r="PH30" s="76"/>
      <c r="PI30" s="76"/>
      <c r="PJ30" s="76"/>
      <c r="PK30" s="76"/>
      <c r="PL30" s="76"/>
      <c r="PM30" s="76"/>
      <c r="PN30" s="76"/>
      <c r="PO30" s="76"/>
      <c r="PP30" s="76"/>
      <c r="PQ30" s="76"/>
      <c r="PR30" s="76"/>
      <c r="PS30" s="76"/>
      <c r="PT30" s="76"/>
      <c r="PU30" s="76"/>
      <c r="PV30" s="76"/>
      <c r="PW30" s="76"/>
      <c r="PX30" s="76"/>
      <c r="PY30" s="76"/>
      <c r="PZ30" s="76"/>
      <c r="QA30" s="76"/>
      <c r="QB30" s="76"/>
      <c r="QC30" s="76"/>
      <c r="QD30" s="76"/>
      <c r="QE30" s="76"/>
      <c r="QF30" s="76"/>
      <c r="QG30" s="76"/>
      <c r="QH30" s="76"/>
      <c r="QI30" s="76"/>
      <c r="QJ30" s="76"/>
      <c r="QK30" s="76"/>
      <c r="QL30" s="76"/>
      <c r="QM30" s="76"/>
      <c r="QN30" s="76"/>
      <c r="QO30" s="76"/>
      <c r="QP30" s="76"/>
      <c r="QQ30" s="76"/>
      <c r="QR30" s="76"/>
      <c r="QS30" s="76"/>
      <c r="QT30" s="76"/>
      <c r="QU30" s="76"/>
      <c r="QV30" s="76"/>
      <c r="QW30" s="76"/>
      <c r="QX30" s="76"/>
      <c r="QY30" s="76"/>
      <c r="QZ30" s="76"/>
      <c r="RA30" s="76"/>
      <c r="RB30" s="76"/>
      <c r="RC30" s="76"/>
      <c r="RD30" s="76"/>
      <c r="RE30" s="76"/>
      <c r="RF30" s="76"/>
      <c r="RG30" s="76"/>
      <c r="RH30" s="76"/>
      <c r="RI30" s="76"/>
      <c r="RJ30" s="76"/>
      <c r="RK30" s="76"/>
      <c r="RL30" s="76"/>
      <c r="RM30" s="76"/>
      <c r="RN30" s="76"/>
      <c r="RO30" s="76"/>
      <c r="RP30" s="76"/>
      <c r="RQ30" s="76"/>
      <c r="RR30" s="76"/>
      <c r="RS30" s="76"/>
      <c r="RT30" s="76"/>
      <c r="RU30" s="76"/>
      <c r="RV30" s="76"/>
      <c r="RW30" s="76"/>
      <c r="RX30" s="76"/>
      <c r="RY30" s="76"/>
      <c r="RZ30" s="76"/>
      <c r="SA30" s="76"/>
      <c r="SB30" s="76"/>
      <c r="SC30" s="76"/>
      <c r="SD30" s="76"/>
      <c r="SE30" s="76"/>
      <c r="SF30" s="76"/>
      <c r="SG30" s="76"/>
      <c r="SH30" s="76"/>
      <c r="SI30" s="76"/>
      <c r="SJ30" s="76"/>
      <c r="SK30" s="76"/>
      <c r="SL30" s="76"/>
      <c r="SM30" s="76"/>
      <c r="SN30" s="76"/>
      <c r="SO30" s="76"/>
      <c r="SP30" s="76"/>
      <c r="SQ30" s="76"/>
      <c r="SR30" s="76"/>
      <c r="SS30" s="76"/>
      <c r="ST30" s="76"/>
      <c r="SU30" s="76"/>
      <c r="SV30" s="76"/>
      <c r="SW30" s="76"/>
      <c r="SX30" s="76"/>
      <c r="SY30" s="76"/>
      <c r="SZ30" s="76"/>
      <c r="TA30" s="76"/>
      <c r="TB30" s="76"/>
      <c r="TC30" s="76"/>
      <c r="TD30" s="76"/>
      <c r="TE30" s="76"/>
      <c r="TF30" s="76"/>
      <c r="TG30" s="76"/>
      <c r="TH30" s="76"/>
      <c r="TI30" s="76"/>
      <c r="TJ30" s="76"/>
      <c r="TK30" s="76"/>
      <c r="TL30" s="76"/>
      <c r="TM30" s="76"/>
      <c r="TN30" s="76"/>
      <c r="TO30" s="76"/>
      <c r="TP30" s="76"/>
      <c r="TQ30" s="76"/>
      <c r="TR30" s="76"/>
      <c r="TS30" s="76"/>
      <c r="TT30" s="76"/>
      <c r="TU30" s="76"/>
      <c r="TV30" s="76"/>
      <c r="TW30" s="76"/>
      <c r="TX30" s="76"/>
      <c r="TY30" s="76"/>
      <c r="TZ30" s="76"/>
      <c r="UA30" s="76"/>
      <c r="UB30" s="76"/>
      <c r="UC30" s="76"/>
      <c r="UD30" s="76"/>
      <c r="UE30" s="76"/>
      <c r="UF30" s="76"/>
      <c r="UG30" s="76"/>
      <c r="UH30" s="76"/>
      <c r="UI30" s="76"/>
      <c r="UJ30" s="76"/>
      <c r="UK30" s="76"/>
      <c r="UL30" s="76"/>
      <c r="UM30" s="76"/>
      <c r="UN30" s="76"/>
      <c r="UO30" s="76"/>
      <c r="UP30" s="76"/>
      <c r="UQ30" s="76"/>
      <c r="UR30" s="76"/>
      <c r="US30" s="76"/>
      <c r="UT30" s="76"/>
      <c r="UU30" s="76"/>
      <c r="UV30" s="76"/>
      <c r="UW30" s="76"/>
      <c r="UX30" s="76"/>
      <c r="UY30" s="76"/>
      <c r="UZ30" s="76"/>
      <c r="VA30" s="76"/>
      <c r="VB30" s="76"/>
      <c r="VC30" s="76"/>
      <c r="VD30" s="76"/>
      <c r="VE30" s="76"/>
      <c r="VF30" s="76"/>
      <c r="VG30" s="76"/>
      <c r="VH30" s="76"/>
      <c r="VI30" s="76"/>
      <c r="VJ30" s="76"/>
      <c r="VK30" s="76"/>
      <c r="VL30" s="76"/>
      <c r="VM30" s="76"/>
      <c r="VN30" s="76"/>
      <c r="VO30" s="76"/>
      <c r="VP30" s="76"/>
      <c r="VQ30" s="76"/>
      <c r="VR30" s="76"/>
      <c r="VS30" s="76"/>
      <c r="VT30" s="76"/>
      <c r="VU30" s="76"/>
      <c r="VV30" s="76"/>
      <c r="VW30" s="76"/>
      <c r="VX30" s="76"/>
      <c r="VY30" s="76"/>
      <c r="VZ30" s="76"/>
      <c r="WA30" s="76"/>
      <c r="WB30" s="76"/>
      <c r="WC30" s="76"/>
      <c r="WD30" s="76"/>
      <c r="WE30" s="76"/>
      <c r="WF30" s="76"/>
      <c r="WG30" s="76"/>
      <c r="WH30" s="76"/>
      <c r="WI30" s="76"/>
      <c r="WJ30" s="76"/>
      <c r="WK30" s="76"/>
      <c r="WL30" s="76"/>
      <c r="WM30" s="76"/>
      <c r="WN30" s="76"/>
      <c r="WO30" s="76"/>
      <c r="WP30" s="76"/>
      <c r="WQ30" s="76"/>
      <c r="WR30" s="76"/>
      <c r="WS30" s="76"/>
      <c r="WT30" s="76"/>
      <c r="WU30" s="76"/>
      <c r="WV30" s="76"/>
      <c r="WW30" s="76"/>
      <c r="WX30" s="76"/>
      <c r="WY30" s="76"/>
      <c r="WZ30" s="76"/>
      <c r="XA30" s="76"/>
      <c r="XB30" s="76"/>
      <c r="XC30" s="76"/>
      <c r="XD30" s="76"/>
      <c r="XE30" s="76"/>
      <c r="XF30" s="76"/>
      <c r="XG30" s="76"/>
      <c r="XH30" s="76"/>
      <c r="XI30" s="76"/>
      <c r="XJ30" s="76"/>
      <c r="XK30" s="76"/>
      <c r="XL30" s="76"/>
      <c r="XM30" s="76"/>
      <c r="XN30" s="76"/>
      <c r="XO30" s="76"/>
      <c r="XP30" s="76"/>
      <c r="XQ30" s="76"/>
      <c r="XR30" s="76"/>
      <c r="XS30" s="76"/>
      <c r="XT30" s="76"/>
      <c r="XU30" s="76"/>
      <c r="XV30" s="76"/>
      <c r="XW30" s="76"/>
      <c r="XX30" s="76"/>
      <c r="XY30" s="76"/>
      <c r="XZ30" s="76"/>
      <c r="YA30" s="76"/>
      <c r="YB30" s="76"/>
      <c r="YC30" s="76"/>
      <c r="YD30" s="76"/>
      <c r="YE30" s="76"/>
      <c r="YF30" s="76"/>
      <c r="YG30" s="76"/>
      <c r="YH30" s="76"/>
      <c r="YI30" s="76"/>
      <c r="YJ30" s="76"/>
      <c r="YK30" s="76"/>
      <c r="YL30" s="76"/>
      <c r="YM30" s="76"/>
      <c r="YN30" s="76"/>
      <c r="YO30" s="76"/>
      <c r="YP30" s="76"/>
      <c r="YQ30" s="76"/>
      <c r="YR30" s="76"/>
      <c r="YS30" s="76"/>
      <c r="YT30" s="76"/>
      <c r="YU30" s="76"/>
      <c r="YV30" s="76"/>
      <c r="YW30" s="76"/>
      <c r="YX30" s="76"/>
      <c r="YY30" s="76"/>
      <c r="YZ30" s="76"/>
      <c r="ZA30" s="76"/>
      <c r="ZB30" s="76"/>
      <c r="ZC30" s="76"/>
      <c r="ZD30" s="76"/>
      <c r="ZE30" s="76"/>
      <c r="ZF30" s="76"/>
      <c r="ZG30" s="76"/>
      <c r="ZH30" s="76"/>
      <c r="ZI30" s="76"/>
      <c r="ZJ30" s="76"/>
      <c r="ZK30" s="76"/>
      <c r="ZL30" s="76"/>
      <c r="ZM30" s="76"/>
      <c r="ZN30" s="76"/>
      <c r="ZO30" s="76"/>
      <c r="ZP30" s="76"/>
      <c r="ZQ30" s="76"/>
      <c r="ZR30" s="76"/>
      <c r="ZS30" s="76"/>
      <c r="ZT30" s="76"/>
      <c r="ZU30" s="76"/>
      <c r="ZV30" s="76"/>
      <c r="ZW30" s="76"/>
      <c r="ZX30" s="76"/>
      <c r="ZY30" s="76"/>
      <c r="ZZ30" s="76"/>
      <c r="AAA30" s="76"/>
      <c r="AAB30" s="76"/>
      <c r="AAC30" s="76"/>
      <c r="AAD30" s="76"/>
      <c r="AAE30" s="76"/>
      <c r="AAF30" s="76"/>
      <c r="AAG30" s="76"/>
      <c r="AAH30" s="76"/>
      <c r="AAI30" s="76"/>
      <c r="AAJ30" s="76"/>
      <c r="AAK30" s="76"/>
      <c r="AAL30" s="76"/>
      <c r="AAM30" s="76"/>
      <c r="AAN30" s="76"/>
      <c r="AAO30" s="76"/>
      <c r="AAP30" s="76"/>
      <c r="AAQ30" s="76"/>
      <c r="AAR30" s="76"/>
      <c r="AAS30" s="76"/>
      <c r="AAT30" s="76"/>
      <c r="AAU30" s="76"/>
      <c r="AAV30" s="76"/>
      <c r="AAW30" s="76"/>
      <c r="AAX30" s="76"/>
      <c r="AAY30" s="76"/>
      <c r="AAZ30" s="76"/>
      <c r="ABA30" s="76"/>
      <c r="ABB30" s="76"/>
      <c r="ABC30" s="76"/>
      <c r="ABD30" s="76"/>
      <c r="ABE30" s="76"/>
      <c r="ABF30" s="76"/>
      <c r="ABG30" s="76"/>
      <c r="ABH30" s="76"/>
      <c r="ABI30" s="76"/>
      <c r="ABJ30" s="76"/>
      <c r="ABK30" s="76"/>
      <c r="ABL30" s="76"/>
      <c r="ABM30" s="76"/>
      <c r="ABN30" s="76"/>
      <c r="ABO30" s="76"/>
      <c r="ABP30" s="76"/>
      <c r="ABQ30" s="76"/>
      <c r="ABR30" s="76"/>
      <c r="ABS30" s="76"/>
      <c r="ABT30" s="76"/>
      <c r="ABU30" s="76"/>
      <c r="ABV30" s="76"/>
      <c r="ABW30" s="76"/>
      <c r="ABX30" s="76"/>
      <c r="ABY30" s="76"/>
      <c r="ABZ30" s="76"/>
      <c r="ACA30" s="76"/>
      <c r="ACB30" s="76"/>
      <c r="ACC30" s="76"/>
      <c r="ACD30" s="76"/>
      <c r="ACE30" s="76"/>
      <c r="ACF30" s="76"/>
      <c r="ACG30" s="76"/>
      <c r="ACH30" s="76"/>
      <c r="ACI30" s="76"/>
      <c r="ACJ30" s="76"/>
      <c r="ACK30" s="76"/>
      <c r="ACL30" s="76"/>
      <c r="ACM30" s="76"/>
      <c r="ACN30" s="76"/>
      <c r="ACO30" s="76"/>
      <c r="ACP30" s="76"/>
      <c r="ACQ30" s="76"/>
      <c r="ACR30" s="76"/>
      <c r="ACS30" s="76"/>
      <c r="ACT30" s="76"/>
      <c r="ACU30" s="76"/>
      <c r="ACV30" s="76"/>
      <c r="ACW30" s="76"/>
      <c r="ACX30" s="76"/>
      <c r="ACY30" s="76"/>
      <c r="ACZ30" s="76"/>
      <c r="ADA30" s="76"/>
      <c r="ADB30" s="76"/>
      <c r="ADC30" s="76"/>
      <c r="ADD30" s="76"/>
      <c r="ADE30" s="76"/>
      <c r="ADF30" s="76"/>
      <c r="ADG30" s="76"/>
      <c r="ADH30" s="76"/>
      <c r="ADI30" s="76"/>
      <c r="ADJ30" s="76"/>
      <c r="ADK30" s="76"/>
      <c r="ADL30" s="76"/>
      <c r="ADM30" s="76"/>
      <c r="ADN30" s="76"/>
      <c r="ADO30" s="76"/>
      <c r="ADP30" s="76"/>
      <c r="ADQ30" s="76"/>
      <c r="ADR30" s="76"/>
      <c r="ADS30" s="76"/>
      <c r="ADT30" s="76"/>
      <c r="ADU30" s="76"/>
      <c r="ADV30" s="76"/>
      <c r="ADW30" s="76"/>
      <c r="ADX30" s="76"/>
      <c r="ADY30" s="76"/>
      <c r="ADZ30" s="76"/>
      <c r="AEA30" s="76"/>
      <c r="AEB30" s="76"/>
      <c r="AEC30" s="76"/>
      <c r="AED30" s="76"/>
      <c r="AEE30" s="76"/>
      <c r="AEF30" s="76"/>
      <c r="AEG30" s="76"/>
      <c r="AEH30" s="76"/>
      <c r="AEI30" s="76"/>
      <c r="AEJ30" s="76"/>
      <c r="AEK30" s="76"/>
      <c r="AEL30" s="76"/>
      <c r="AEM30" s="76"/>
      <c r="AEN30" s="76"/>
      <c r="AEO30" s="76"/>
      <c r="AEP30" s="76"/>
      <c r="AEQ30" s="76"/>
      <c r="AER30" s="76"/>
      <c r="AES30" s="76"/>
      <c r="AET30" s="76"/>
      <c r="AEU30" s="76"/>
      <c r="AEV30" s="76"/>
      <c r="AEW30" s="76"/>
      <c r="AEX30" s="76"/>
      <c r="AEY30" s="76"/>
      <c r="AEZ30" s="76"/>
      <c r="AFA30" s="76"/>
      <c r="AFB30" s="76"/>
      <c r="AFC30" s="76"/>
      <c r="AFD30" s="76"/>
      <c r="AFE30" s="76"/>
      <c r="AFF30" s="76"/>
      <c r="AFG30" s="76"/>
      <c r="AFH30" s="76"/>
      <c r="AFI30" s="76"/>
      <c r="AFJ30" s="76"/>
      <c r="AFK30" s="76"/>
      <c r="AFL30" s="76"/>
      <c r="AFM30" s="76"/>
      <c r="AFN30" s="76"/>
      <c r="AFO30" s="76"/>
      <c r="AFP30" s="76"/>
      <c r="AFQ30" s="76"/>
      <c r="AFR30" s="76"/>
      <c r="AFS30" s="76"/>
      <c r="AFT30" s="76"/>
      <c r="AFU30" s="76"/>
      <c r="AFV30" s="76"/>
      <c r="AFW30" s="76"/>
      <c r="AFX30" s="76"/>
      <c r="AFY30" s="76"/>
      <c r="AFZ30" s="76"/>
      <c r="AGA30" s="76"/>
      <c r="AGB30" s="76"/>
      <c r="AGC30" s="76"/>
      <c r="AGD30" s="76"/>
      <c r="AGE30" s="76"/>
      <c r="AGF30" s="76"/>
      <c r="AGG30" s="76"/>
      <c r="AGH30" s="76"/>
      <c r="AGI30" s="76"/>
      <c r="AGJ30" s="76"/>
      <c r="AGK30" s="76"/>
      <c r="AGL30" s="76"/>
      <c r="AGM30" s="76"/>
      <c r="AGN30" s="76"/>
      <c r="AGO30" s="76"/>
      <c r="AGP30" s="76"/>
      <c r="AGQ30" s="76"/>
      <c r="AGR30" s="76"/>
      <c r="AGS30" s="76"/>
      <c r="AGT30" s="76"/>
      <c r="AGU30" s="76"/>
      <c r="AGV30" s="76"/>
      <c r="AGW30" s="76"/>
      <c r="AGX30" s="76"/>
      <c r="AGY30" s="76"/>
      <c r="AGZ30" s="76"/>
      <c r="AHA30" s="76"/>
      <c r="AHB30" s="76"/>
      <c r="AHC30" s="76"/>
      <c r="AHD30" s="76"/>
      <c r="AHE30" s="76"/>
      <c r="AHF30" s="76"/>
      <c r="AHG30" s="76"/>
      <c r="AHH30" s="76"/>
      <c r="AHI30" s="76"/>
      <c r="AHJ30" s="76"/>
      <c r="AHK30" s="76"/>
      <c r="AHL30" s="76"/>
      <c r="AHM30" s="76"/>
      <c r="AHN30" s="76"/>
      <c r="AHO30" s="76"/>
      <c r="AHP30" s="76"/>
      <c r="AHQ30" s="76"/>
      <c r="AHR30" s="76"/>
      <c r="AHS30" s="76"/>
      <c r="AHT30" s="76"/>
      <c r="AHU30" s="76"/>
      <c r="AHV30" s="76"/>
      <c r="AHW30" s="76"/>
      <c r="AHX30" s="76"/>
      <c r="AHY30" s="76"/>
      <c r="AHZ30" s="76"/>
      <c r="AIA30" s="76"/>
      <c r="AIB30" s="76"/>
      <c r="AIC30" s="76"/>
      <c r="AID30" s="76"/>
      <c r="AIE30" s="76"/>
      <c r="AIF30" s="76"/>
      <c r="AIG30" s="76"/>
      <c r="AIH30" s="76"/>
      <c r="AII30" s="76"/>
      <c r="AIJ30" s="76"/>
      <c r="AIK30" s="76"/>
      <c r="AIL30" s="76"/>
      <c r="AIM30" s="76"/>
      <c r="AIN30" s="76"/>
      <c r="AIO30" s="76"/>
      <c r="AIP30" s="76"/>
      <c r="AIQ30" s="76"/>
      <c r="AIR30" s="76"/>
      <c r="AIS30" s="76"/>
      <c r="AIT30" s="76"/>
      <c r="AIU30" s="76"/>
      <c r="AIV30" s="76"/>
      <c r="AIW30" s="76"/>
      <c r="AIX30" s="76"/>
      <c r="AIY30" s="76"/>
      <c r="AIZ30" s="76"/>
      <c r="AJA30" s="76"/>
      <c r="AJB30" s="76"/>
      <c r="AJC30" s="76"/>
      <c r="AJD30" s="76"/>
      <c r="AJE30" s="76"/>
      <c r="AJF30" s="76"/>
      <c r="AJG30" s="76"/>
      <c r="AJH30" s="76"/>
      <c r="AJI30" s="76"/>
      <c r="AJJ30" s="76"/>
      <c r="AJK30" s="76"/>
      <c r="AJL30" s="76"/>
      <c r="AJM30" s="76"/>
      <c r="AJN30" s="76"/>
      <c r="AJO30" s="76"/>
      <c r="AJP30" s="76"/>
      <c r="AJQ30" s="76"/>
      <c r="AJR30" s="76"/>
      <c r="AJS30" s="76"/>
      <c r="AJT30" s="76"/>
      <c r="AJU30" s="76"/>
      <c r="AJV30" s="76"/>
      <c r="AJW30" s="76"/>
      <c r="AJX30" s="76"/>
      <c r="AJY30" s="76"/>
      <c r="AJZ30" s="76"/>
      <c r="AKA30" s="76"/>
      <c r="AKB30" s="76"/>
      <c r="AKC30" s="76"/>
      <c r="AKD30" s="76"/>
      <c r="AKE30" s="76"/>
      <c r="AKF30" s="76"/>
      <c r="AKG30" s="76"/>
      <c r="AKH30" s="76"/>
      <c r="AKI30" s="76"/>
      <c r="AKJ30" s="76"/>
      <c r="AKK30" s="76"/>
      <c r="AKL30" s="76"/>
      <c r="AKM30" s="76"/>
      <c r="AKN30" s="76"/>
      <c r="AKO30" s="76"/>
      <c r="AKP30" s="76"/>
      <c r="AKQ30" s="76"/>
      <c r="AKR30" s="76"/>
      <c r="AKS30" s="76"/>
      <c r="AKT30" s="76"/>
      <c r="AKU30" s="76"/>
      <c r="AKV30" s="76"/>
      <c r="AKW30" s="76"/>
      <c r="AKX30" s="76"/>
      <c r="AKY30" s="76"/>
      <c r="AKZ30" s="76"/>
      <c r="ALA30" s="76"/>
      <c r="ALB30" s="76"/>
      <c r="ALC30" s="76"/>
      <c r="ALD30" s="76"/>
      <c r="ALE30" s="76"/>
      <c r="ALF30" s="76"/>
      <c r="ALG30" s="76"/>
      <c r="ALH30" s="76"/>
      <c r="ALI30" s="76"/>
      <c r="ALJ30" s="76"/>
      <c r="ALK30" s="76"/>
      <c r="ALL30" s="76"/>
      <c r="ALM30" s="76"/>
      <c r="ALN30" s="76"/>
      <c r="ALO30" s="76"/>
      <c r="ALP30" s="76"/>
      <c r="ALQ30" s="76"/>
      <c r="ALR30" s="76"/>
      <c r="ALS30" s="76"/>
      <c r="ALT30" s="76"/>
      <c r="ALU30" s="76"/>
      <c r="ALV30" s="76"/>
      <c r="ALW30" s="76"/>
      <c r="ALX30" s="76"/>
      <c r="ALY30" s="76"/>
      <c r="ALZ30" s="76"/>
      <c r="AMA30" s="76"/>
      <c r="AMB30" s="76"/>
      <c r="AMC30" s="76"/>
      <c r="AMD30" s="76"/>
      <c r="AME30" s="76"/>
      <c r="AMF30" s="76"/>
      <c r="AMG30" s="76"/>
      <c r="AMH30" s="76"/>
      <c r="AMI30" s="76"/>
      <c r="AMJ30" s="76"/>
    </row>
    <row r="31" spans="1:1025" s="402" customFormat="1" ht="14.25" customHeight="1" x14ac:dyDescent="0.25">
      <c r="A31" s="403"/>
      <c r="B31" s="404">
        <v>105</v>
      </c>
      <c r="C31" s="405" t="s">
        <v>272</v>
      </c>
      <c r="D31" s="398">
        <v>389.4</v>
      </c>
      <c r="E31" s="1">
        <f>VLOOKUP(B31,[1]CaNhan!$A$1:$E$252,5,0)</f>
        <v>1</v>
      </c>
      <c r="F31" s="1">
        <f t="shared" si="13"/>
        <v>389.4</v>
      </c>
      <c r="G31" s="1">
        <f>VLOOKUP(B31,[1]CaNhan!$A$1:$G$252,7,0)</f>
        <v>0.96333299999999999</v>
      </c>
      <c r="H31" s="1">
        <f t="shared" si="14"/>
        <v>375.12187019999999</v>
      </c>
      <c r="I31" s="220">
        <f t="shared" si="15"/>
        <v>3610453.9783305484</v>
      </c>
      <c r="J31" s="406"/>
      <c r="K31" s="221">
        <f>VLOOKUP(B31,[1]CaNhan!$A$1:$D$252,4,0)</f>
        <v>389.4</v>
      </c>
      <c r="L31" s="250">
        <f t="shared" si="4"/>
        <v>0</v>
      </c>
      <c r="AMK31" s="407"/>
    </row>
    <row r="32" spans="1:1025" ht="14.25" customHeight="1" x14ac:dyDescent="0.25">
      <c r="A32" s="184"/>
      <c r="B32" s="185">
        <v>168</v>
      </c>
      <c r="C32" s="95" t="s">
        <v>273</v>
      </c>
      <c r="D32" s="25">
        <v>389.4</v>
      </c>
      <c r="E32" s="1">
        <f>VLOOKUP(B32,[1]CaNhan!$A$1:$E$252,5,0)</f>
        <v>1.03</v>
      </c>
      <c r="F32" s="1">
        <f t="shared" si="13"/>
        <v>401.08199999999999</v>
      </c>
      <c r="G32" s="1">
        <f>VLOOKUP(B32,[1]CaNhan!$A$1:$G$252,7,0)</f>
        <v>0.97</v>
      </c>
      <c r="H32" s="1">
        <f t="shared" si="14"/>
        <v>389.04953999999998</v>
      </c>
      <c r="I32" s="220">
        <f t="shared" si="15"/>
        <v>3744504.3092575991</v>
      </c>
      <c r="J32" s="117"/>
      <c r="K32" s="221">
        <f>VLOOKUP(B32,[1]CaNhan!$A$1:$D$252,4,0)</f>
        <v>389.4</v>
      </c>
      <c r="L32" s="250">
        <f t="shared" si="4"/>
        <v>0</v>
      </c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  <c r="NC32" s="76"/>
      <c r="ND32" s="76"/>
      <c r="NE32" s="76"/>
      <c r="NF32" s="76"/>
      <c r="NG32" s="76"/>
      <c r="NH32" s="76"/>
      <c r="NI32" s="76"/>
      <c r="NJ32" s="76"/>
      <c r="NK32" s="76"/>
      <c r="NL32" s="76"/>
      <c r="NM32" s="76"/>
      <c r="NN32" s="76"/>
      <c r="NO32" s="76"/>
      <c r="NP32" s="76"/>
      <c r="NQ32" s="76"/>
      <c r="NR32" s="76"/>
      <c r="NS32" s="76"/>
      <c r="NT32" s="76"/>
      <c r="NU32" s="76"/>
      <c r="NV32" s="76"/>
      <c r="NW32" s="76"/>
      <c r="NX32" s="76"/>
      <c r="NY32" s="76"/>
      <c r="NZ32" s="76"/>
      <c r="OA32" s="76"/>
      <c r="OB32" s="76"/>
      <c r="OC32" s="76"/>
      <c r="OD32" s="76"/>
      <c r="OE32" s="76"/>
      <c r="OF32" s="76"/>
      <c r="OG32" s="76"/>
      <c r="OH32" s="76"/>
      <c r="OI32" s="76"/>
      <c r="OJ32" s="76"/>
      <c r="OK32" s="76"/>
      <c r="OL32" s="76"/>
      <c r="OM32" s="76"/>
      <c r="ON32" s="76"/>
      <c r="OO32" s="76"/>
      <c r="OP32" s="76"/>
      <c r="OQ32" s="76"/>
      <c r="OR32" s="76"/>
      <c r="OS32" s="76"/>
      <c r="OT32" s="76"/>
      <c r="OU32" s="76"/>
      <c r="OV32" s="76"/>
      <c r="OW32" s="76"/>
      <c r="OX32" s="76"/>
      <c r="OY32" s="76"/>
      <c r="OZ32" s="76"/>
      <c r="PA32" s="76"/>
      <c r="PB32" s="76"/>
      <c r="PC32" s="76"/>
      <c r="PD32" s="76"/>
      <c r="PE32" s="76"/>
      <c r="PF32" s="76"/>
      <c r="PG32" s="76"/>
      <c r="PH32" s="76"/>
      <c r="PI32" s="76"/>
      <c r="PJ32" s="76"/>
      <c r="PK32" s="76"/>
      <c r="PL32" s="76"/>
      <c r="PM32" s="76"/>
      <c r="PN32" s="76"/>
      <c r="PO32" s="76"/>
      <c r="PP32" s="76"/>
      <c r="PQ32" s="76"/>
      <c r="PR32" s="76"/>
      <c r="PS32" s="76"/>
      <c r="PT32" s="76"/>
      <c r="PU32" s="76"/>
      <c r="PV32" s="76"/>
      <c r="PW32" s="76"/>
      <c r="PX32" s="76"/>
      <c r="PY32" s="76"/>
      <c r="PZ32" s="76"/>
      <c r="QA32" s="76"/>
      <c r="QB32" s="76"/>
      <c r="QC32" s="76"/>
      <c r="QD32" s="76"/>
      <c r="QE32" s="76"/>
      <c r="QF32" s="76"/>
      <c r="QG32" s="76"/>
      <c r="QH32" s="76"/>
      <c r="QI32" s="76"/>
      <c r="QJ32" s="76"/>
      <c r="QK32" s="76"/>
      <c r="QL32" s="76"/>
      <c r="QM32" s="76"/>
      <c r="QN32" s="76"/>
      <c r="QO32" s="76"/>
      <c r="QP32" s="76"/>
      <c r="QQ32" s="76"/>
      <c r="QR32" s="76"/>
      <c r="QS32" s="76"/>
      <c r="QT32" s="76"/>
      <c r="QU32" s="76"/>
      <c r="QV32" s="76"/>
      <c r="QW32" s="76"/>
      <c r="QX32" s="76"/>
      <c r="QY32" s="76"/>
      <c r="QZ32" s="76"/>
      <c r="RA32" s="76"/>
      <c r="RB32" s="76"/>
      <c r="RC32" s="76"/>
      <c r="RD32" s="76"/>
      <c r="RE32" s="76"/>
      <c r="RF32" s="76"/>
      <c r="RG32" s="76"/>
      <c r="RH32" s="76"/>
      <c r="RI32" s="76"/>
      <c r="RJ32" s="76"/>
      <c r="RK32" s="76"/>
      <c r="RL32" s="76"/>
      <c r="RM32" s="76"/>
      <c r="RN32" s="76"/>
      <c r="RO32" s="76"/>
      <c r="RP32" s="76"/>
      <c r="RQ32" s="76"/>
      <c r="RR32" s="76"/>
      <c r="RS32" s="76"/>
      <c r="RT32" s="76"/>
      <c r="RU32" s="76"/>
      <c r="RV32" s="76"/>
      <c r="RW32" s="76"/>
      <c r="RX32" s="76"/>
      <c r="RY32" s="76"/>
      <c r="RZ32" s="76"/>
      <c r="SA32" s="76"/>
      <c r="SB32" s="76"/>
      <c r="SC32" s="76"/>
      <c r="SD32" s="76"/>
      <c r="SE32" s="76"/>
      <c r="SF32" s="76"/>
      <c r="SG32" s="76"/>
      <c r="SH32" s="76"/>
      <c r="SI32" s="76"/>
      <c r="SJ32" s="76"/>
      <c r="SK32" s="76"/>
      <c r="SL32" s="76"/>
      <c r="SM32" s="76"/>
      <c r="SN32" s="76"/>
      <c r="SO32" s="76"/>
      <c r="SP32" s="76"/>
      <c r="SQ32" s="76"/>
      <c r="SR32" s="76"/>
      <c r="SS32" s="76"/>
      <c r="ST32" s="76"/>
      <c r="SU32" s="76"/>
      <c r="SV32" s="76"/>
      <c r="SW32" s="76"/>
      <c r="SX32" s="76"/>
      <c r="SY32" s="76"/>
      <c r="SZ32" s="76"/>
      <c r="TA32" s="76"/>
      <c r="TB32" s="76"/>
      <c r="TC32" s="76"/>
      <c r="TD32" s="76"/>
      <c r="TE32" s="76"/>
      <c r="TF32" s="76"/>
      <c r="TG32" s="76"/>
      <c r="TH32" s="76"/>
      <c r="TI32" s="76"/>
      <c r="TJ32" s="76"/>
      <c r="TK32" s="76"/>
      <c r="TL32" s="76"/>
      <c r="TM32" s="76"/>
      <c r="TN32" s="76"/>
      <c r="TO32" s="76"/>
      <c r="TP32" s="76"/>
      <c r="TQ32" s="76"/>
      <c r="TR32" s="76"/>
      <c r="TS32" s="76"/>
      <c r="TT32" s="76"/>
      <c r="TU32" s="76"/>
      <c r="TV32" s="76"/>
      <c r="TW32" s="76"/>
      <c r="TX32" s="76"/>
      <c r="TY32" s="76"/>
      <c r="TZ32" s="76"/>
      <c r="UA32" s="76"/>
      <c r="UB32" s="76"/>
      <c r="UC32" s="76"/>
      <c r="UD32" s="76"/>
      <c r="UE32" s="76"/>
      <c r="UF32" s="76"/>
      <c r="UG32" s="76"/>
      <c r="UH32" s="76"/>
      <c r="UI32" s="76"/>
      <c r="UJ32" s="76"/>
      <c r="UK32" s="76"/>
      <c r="UL32" s="76"/>
      <c r="UM32" s="76"/>
      <c r="UN32" s="76"/>
      <c r="UO32" s="76"/>
      <c r="UP32" s="76"/>
      <c r="UQ32" s="76"/>
      <c r="UR32" s="76"/>
      <c r="US32" s="76"/>
      <c r="UT32" s="76"/>
      <c r="UU32" s="76"/>
      <c r="UV32" s="76"/>
      <c r="UW32" s="76"/>
      <c r="UX32" s="76"/>
      <c r="UY32" s="76"/>
      <c r="UZ32" s="76"/>
      <c r="VA32" s="76"/>
      <c r="VB32" s="76"/>
      <c r="VC32" s="76"/>
      <c r="VD32" s="76"/>
      <c r="VE32" s="76"/>
      <c r="VF32" s="76"/>
      <c r="VG32" s="76"/>
      <c r="VH32" s="76"/>
      <c r="VI32" s="76"/>
      <c r="VJ32" s="76"/>
      <c r="VK32" s="76"/>
      <c r="VL32" s="76"/>
      <c r="VM32" s="76"/>
      <c r="VN32" s="76"/>
      <c r="VO32" s="76"/>
      <c r="VP32" s="76"/>
      <c r="VQ32" s="76"/>
      <c r="VR32" s="76"/>
      <c r="VS32" s="76"/>
      <c r="VT32" s="76"/>
      <c r="VU32" s="76"/>
      <c r="VV32" s="76"/>
      <c r="VW32" s="76"/>
      <c r="VX32" s="76"/>
      <c r="VY32" s="76"/>
      <c r="VZ32" s="76"/>
      <c r="WA32" s="76"/>
      <c r="WB32" s="76"/>
      <c r="WC32" s="76"/>
      <c r="WD32" s="76"/>
      <c r="WE32" s="76"/>
      <c r="WF32" s="76"/>
      <c r="WG32" s="76"/>
      <c r="WH32" s="76"/>
      <c r="WI32" s="76"/>
      <c r="WJ32" s="76"/>
      <c r="WK32" s="76"/>
      <c r="WL32" s="76"/>
      <c r="WM32" s="76"/>
      <c r="WN32" s="76"/>
      <c r="WO32" s="76"/>
      <c r="WP32" s="76"/>
      <c r="WQ32" s="76"/>
      <c r="WR32" s="76"/>
      <c r="WS32" s="76"/>
      <c r="WT32" s="76"/>
      <c r="WU32" s="76"/>
      <c r="WV32" s="76"/>
      <c r="WW32" s="76"/>
      <c r="WX32" s="76"/>
      <c r="WY32" s="76"/>
      <c r="WZ32" s="76"/>
      <c r="XA32" s="76"/>
      <c r="XB32" s="76"/>
      <c r="XC32" s="76"/>
      <c r="XD32" s="76"/>
      <c r="XE32" s="76"/>
      <c r="XF32" s="76"/>
      <c r="XG32" s="76"/>
      <c r="XH32" s="76"/>
      <c r="XI32" s="76"/>
      <c r="XJ32" s="76"/>
      <c r="XK32" s="76"/>
      <c r="XL32" s="76"/>
      <c r="XM32" s="76"/>
      <c r="XN32" s="76"/>
      <c r="XO32" s="76"/>
      <c r="XP32" s="76"/>
      <c r="XQ32" s="76"/>
      <c r="XR32" s="76"/>
      <c r="XS32" s="76"/>
      <c r="XT32" s="76"/>
      <c r="XU32" s="76"/>
      <c r="XV32" s="76"/>
      <c r="XW32" s="76"/>
      <c r="XX32" s="76"/>
      <c r="XY32" s="76"/>
      <c r="XZ32" s="76"/>
      <c r="YA32" s="76"/>
      <c r="YB32" s="76"/>
      <c r="YC32" s="76"/>
      <c r="YD32" s="76"/>
      <c r="YE32" s="76"/>
      <c r="YF32" s="76"/>
      <c r="YG32" s="76"/>
      <c r="YH32" s="76"/>
      <c r="YI32" s="76"/>
      <c r="YJ32" s="76"/>
      <c r="YK32" s="76"/>
      <c r="YL32" s="76"/>
      <c r="YM32" s="76"/>
      <c r="YN32" s="76"/>
      <c r="YO32" s="76"/>
      <c r="YP32" s="76"/>
      <c r="YQ32" s="76"/>
      <c r="YR32" s="76"/>
      <c r="YS32" s="76"/>
      <c r="YT32" s="76"/>
      <c r="YU32" s="76"/>
      <c r="YV32" s="76"/>
      <c r="YW32" s="76"/>
      <c r="YX32" s="76"/>
      <c r="YY32" s="76"/>
      <c r="YZ32" s="76"/>
      <c r="ZA32" s="76"/>
      <c r="ZB32" s="76"/>
      <c r="ZC32" s="76"/>
      <c r="ZD32" s="76"/>
      <c r="ZE32" s="76"/>
      <c r="ZF32" s="76"/>
      <c r="ZG32" s="76"/>
      <c r="ZH32" s="76"/>
      <c r="ZI32" s="76"/>
      <c r="ZJ32" s="76"/>
      <c r="ZK32" s="76"/>
      <c r="ZL32" s="76"/>
      <c r="ZM32" s="76"/>
      <c r="ZN32" s="76"/>
      <c r="ZO32" s="76"/>
      <c r="ZP32" s="76"/>
      <c r="ZQ32" s="76"/>
      <c r="ZR32" s="76"/>
      <c r="ZS32" s="76"/>
      <c r="ZT32" s="76"/>
      <c r="ZU32" s="76"/>
      <c r="ZV32" s="76"/>
      <c r="ZW32" s="76"/>
      <c r="ZX32" s="76"/>
      <c r="ZY32" s="76"/>
      <c r="ZZ32" s="76"/>
      <c r="AAA32" s="76"/>
      <c r="AAB32" s="76"/>
      <c r="AAC32" s="76"/>
      <c r="AAD32" s="76"/>
      <c r="AAE32" s="76"/>
      <c r="AAF32" s="76"/>
      <c r="AAG32" s="76"/>
      <c r="AAH32" s="76"/>
      <c r="AAI32" s="76"/>
      <c r="AAJ32" s="76"/>
      <c r="AAK32" s="76"/>
      <c r="AAL32" s="76"/>
      <c r="AAM32" s="76"/>
      <c r="AAN32" s="76"/>
      <c r="AAO32" s="76"/>
      <c r="AAP32" s="76"/>
      <c r="AAQ32" s="76"/>
      <c r="AAR32" s="76"/>
      <c r="AAS32" s="76"/>
      <c r="AAT32" s="76"/>
      <c r="AAU32" s="76"/>
      <c r="AAV32" s="76"/>
      <c r="AAW32" s="76"/>
      <c r="AAX32" s="76"/>
      <c r="AAY32" s="76"/>
      <c r="AAZ32" s="76"/>
      <c r="ABA32" s="76"/>
      <c r="ABB32" s="76"/>
      <c r="ABC32" s="76"/>
      <c r="ABD32" s="76"/>
      <c r="ABE32" s="76"/>
      <c r="ABF32" s="76"/>
      <c r="ABG32" s="76"/>
      <c r="ABH32" s="76"/>
      <c r="ABI32" s="76"/>
      <c r="ABJ32" s="76"/>
      <c r="ABK32" s="76"/>
      <c r="ABL32" s="76"/>
      <c r="ABM32" s="76"/>
      <c r="ABN32" s="76"/>
      <c r="ABO32" s="76"/>
      <c r="ABP32" s="76"/>
      <c r="ABQ32" s="76"/>
      <c r="ABR32" s="76"/>
      <c r="ABS32" s="76"/>
      <c r="ABT32" s="76"/>
      <c r="ABU32" s="76"/>
      <c r="ABV32" s="76"/>
      <c r="ABW32" s="76"/>
      <c r="ABX32" s="76"/>
      <c r="ABY32" s="76"/>
      <c r="ABZ32" s="76"/>
      <c r="ACA32" s="76"/>
      <c r="ACB32" s="76"/>
      <c r="ACC32" s="76"/>
      <c r="ACD32" s="76"/>
      <c r="ACE32" s="76"/>
      <c r="ACF32" s="76"/>
      <c r="ACG32" s="76"/>
      <c r="ACH32" s="76"/>
      <c r="ACI32" s="76"/>
      <c r="ACJ32" s="76"/>
      <c r="ACK32" s="76"/>
      <c r="ACL32" s="76"/>
      <c r="ACM32" s="76"/>
      <c r="ACN32" s="76"/>
      <c r="ACO32" s="76"/>
      <c r="ACP32" s="76"/>
      <c r="ACQ32" s="76"/>
      <c r="ACR32" s="76"/>
      <c r="ACS32" s="76"/>
      <c r="ACT32" s="76"/>
      <c r="ACU32" s="76"/>
      <c r="ACV32" s="76"/>
      <c r="ACW32" s="76"/>
      <c r="ACX32" s="76"/>
      <c r="ACY32" s="76"/>
      <c r="ACZ32" s="76"/>
      <c r="ADA32" s="76"/>
      <c r="ADB32" s="76"/>
      <c r="ADC32" s="76"/>
      <c r="ADD32" s="76"/>
      <c r="ADE32" s="76"/>
      <c r="ADF32" s="76"/>
      <c r="ADG32" s="76"/>
      <c r="ADH32" s="76"/>
      <c r="ADI32" s="76"/>
      <c r="ADJ32" s="76"/>
      <c r="ADK32" s="76"/>
      <c r="ADL32" s="76"/>
      <c r="ADM32" s="76"/>
      <c r="ADN32" s="76"/>
      <c r="ADO32" s="76"/>
      <c r="ADP32" s="76"/>
      <c r="ADQ32" s="76"/>
      <c r="ADR32" s="76"/>
      <c r="ADS32" s="76"/>
      <c r="ADT32" s="76"/>
      <c r="ADU32" s="76"/>
      <c r="ADV32" s="76"/>
      <c r="ADW32" s="76"/>
      <c r="ADX32" s="76"/>
      <c r="ADY32" s="76"/>
      <c r="ADZ32" s="76"/>
      <c r="AEA32" s="76"/>
      <c r="AEB32" s="76"/>
      <c r="AEC32" s="76"/>
      <c r="AED32" s="76"/>
      <c r="AEE32" s="76"/>
      <c r="AEF32" s="76"/>
      <c r="AEG32" s="76"/>
      <c r="AEH32" s="76"/>
      <c r="AEI32" s="76"/>
      <c r="AEJ32" s="76"/>
      <c r="AEK32" s="76"/>
      <c r="AEL32" s="76"/>
      <c r="AEM32" s="76"/>
      <c r="AEN32" s="76"/>
      <c r="AEO32" s="76"/>
      <c r="AEP32" s="76"/>
      <c r="AEQ32" s="76"/>
      <c r="AER32" s="76"/>
      <c r="AES32" s="76"/>
      <c r="AET32" s="76"/>
      <c r="AEU32" s="76"/>
      <c r="AEV32" s="76"/>
      <c r="AEW32" s="76"/>
      <c r="AEX32" s="76"/>
      <c r="AEY32" s="76"/>
      <c r="AEZ32" s="76"/>
      <c r="AFA32" s="76"/>
      <c r="AFB32" s="76"/>
      <c r="AFC32" s="76"/>
      <c r="AFD32" s="76"/>
      <c r="AFE32" s="76"/>
      <c r="AFF32" s="76"/>
      <c r="AFG32" s="76"/>
      <c r="AFH32" s="76"/>
      <c r="AFI32" s="76"/>
      <c r="AFJ32" s="76"/>
      <c r="AFK32" s="76"/>
      <c r="AFL32" s="76"/>
      <c r="AFM32" s="76"/>
      <c r="AFN32" s="76"/>
      <c r="AFO32" s="76"/>
      <c r="AFP32" s="76"/>
      <c r="AFQ32" s="76"/>
      <c r="AFR32" s="76"/>
      <c r="AFS32" s="76"/>
      <c r="AFT32" s="76"/>
      <c r="AFU32" s="76"/>
      <c r="AFV32" s="76"/>
      <c r="AFW32" s="76"/>
      <c r="AFX32" s="76"/>
      <c r="AFY32" s="76"/>
      <c r="AFZ32" s="76"/>
      <c r="AGA32" s="76"/>
      <c r="AGB32" s="76"/>
      <c r="AGC32" s="76"/>
      <c r="AGD32" s="76"/>
      <c r="AGE32" s="76"/>
      <c r="AGF32" s="76"/>
      <c r="AGG32" s="76"/>
      <c r="AGH32" s="76"/>
      <c r="AGI32" s="76"/>
      <c r="AGJ32" s="76"/>
      <c r="AGK32" s="76"/>
      <c r="AGL32" s="76"/>
      <c r="AGM32" s="76"/>
      <c r="AGN32" s="76"/>
      <c r="AGO32" s="76"/>
      <c r="AGP32" s="76"/>
      <c r="AGQ32" s="76"/>
      <c r="AGR32" s="76"/>
      <c r="AGS32" s="76"/>
      <c r="AGT32" s="76"/>
      <c r="AGU32" s="76"/>
      <c r="AGV32" s="76"/>
      <c r="AGW32" s="76"/>
      <c r="AGX32" s="76"/>
      <c r="AGY32" s="76"/>
      <c r="AGZ32" s="76"/>
      <c r="AHA32" s="76"/>
      <c r="AHB32" s="76"/>
      <c r="AHC32" s="76"/>
      <c r="AHD32" s="76"/>
      <c r="AHE32" s="76"/>
      <c r="AHF32" s="76"/>
      <c r="AHG32" s="76"/>
      <c r="AHH32" s="76"/>
      <c r="AHI32" s="76"/>
      <c r="AHJ32" s="76"/>
      <c r="AHK32" s="76"/>
      <c r="AHL32" s="76"/>
      <c r="AHM32" s="76"/>
      <c r="AHN32" s="76"/>
      <c r="AHO32" s="76"/>
      <c r="AHP32" s="76"/>
      <c r="AHQ32" s="76"/>
      <c r="AHR32" s="76"/>
      <c r="AHS32" s="76"/>
      <c r="AHT32" s="76"/>
      <c r="AHU32" s="76"/>
      <c r="AHV32" s="76"/>
      <c r="AHW32" s="76"/>
      <c r="AHX32" s="76"/>
      <c r="AHY32" s="76"/>
      <c r="AHZ32" s="76"/>
      <c r="AIA32" s="76"/>
      <c r="AIB32" s="76"/>
      <c r="AIC32" s="76"/>
      <c r="AID32" s="76"/>
      <c r="AIE32" s="76"/>
      <c r="AIF32" s="76"/>
      <c r="AIG32" s="76"/>
      <c r="AIH32" s="76"/>
      <c r="AII32" s="76"/>
      <c r="AIJ32" s="76"/>
      <c r="AIK32" s="76"/>
      <c r="AIL32" s="76"/>
      <c r="AIM32" s="76"/>
      <c r="AIN32" s="76"/>
      <c r="AIO32" s="76"/>
      <c r="AIP32" s="76"/>
      <c r="AIQ32" s="76"/>
      <c r="AIR32" s="76"/>
      <c r="AIS32" s="76"/>
      <c r="AIT32" s="76"/>
      <c r="AIU32" s="76"/>
      <c r="AIV32" s="76"/>
      <c r="AIW32" s="76"/>
      <c r="AIX32" s="76"/>
      <c r="AIY32" s="76"/>
      <c r="AIZ32" s="76"/>
      <c r="AJA32" s="76"/>
      <c r="AJB32" s="76"/>
      <c r="AJC32" s="76"/>
      <c r="AJD32" s="76"/>
      <c r="AJE32" s="76"/>
      <c r="AJF32" s="76"/>
      <c r="AJG32" s="76"/>
      <c r="AJH32" s="76"/>
      <c r="AJI32" s="76"/>
      <c r="AJJ32" s="76"/>
      <c r="AJK32" s="76"/>
      <c r="AJL32" s="76"/>
      <c r="AJM32" s="76"/>
      <c r="AJN32" s="76"/>
      <c r="AJO32" s="76"/>
      <c r="AJP32" s="76"/>
      <c r="AJQ32" s="76"/>
      <c r="AJR32" s="76"/>
      <c r="AJS32" s="76"/>
      <c r="AJT32" s="76"/>
      <c r="AJU32" s="76"/>
      <c r="AJV32" s="76"/>
      <c r="AJW32" s="76"/>
      <c r="AJX32" s="76"/>
      <c r="AJY32" s="76"/>
      <c r="AJZ32" s="76"/>
      <c r="AKA32" s="76"/>
      <c r="AKB32" s="76"/>
      <c r="AKC32" s="76"/>
      <c r="AKD32" s="76"/>
      <c r="AKE32" s="76"/>
      <c r="AKF32" s="76"/>
      <c r="AKG32" s="76"/>
      <c r="AKH32" s="76"/>
      <c r="AKI32" s="76"/>
      <c r="AKJ32" s="76"/>
      <c r="AKK32" s="76"/>
      <c r="AKL32" s="76"/>
      <c r="AKM32" s="76"/>
      <c r="AKN32" s="76"/>
      <c r="AKO32" s="76"/>
      <c r="AKP32" s="76"/>
      <c r="AKQ32" s="76"/>
      <c r="AKR32" s="76"/>
      <c r="AKS32" s="76"/>
      <c r="AKT32" s="76"/>
      <c r="AKU32" s="76"/>
      <c r="AKV32" s="76"/>
      <c r="AKW32" s="76"/>
      <c r="AKX32" s="76"/>
      <c r="AKY32" s="76"/>
      <c r="AKZ32" s="76"/>
      <c r="ALA32" s="76"/>
      <c r="ALB32" s="76"/>
      <c r="ALC32" s="76"/>
      <c r="ALD32" s="76"/>
      <c r="ALE32" s="76"/>
      <c r="ALF32" s="76"/>
      <c r="ALG32" s="76"/>
      <c r="ALH32" s="76"/>
      <c r="ALI32" s="76"/>
      <c r="ALJ32" s="76"/>
      <c r="ALK32" s="76"/>
      <c r="ALL32" s="76"/>
      <c r="ALM32" s="76"/>
      <c r="ALN32" s="76"/>
      <c r="ALO32" s="76"/>
      <c r="ALP32" s="76"/>
      <c r="ALQ32" s="76"/>
      <c r="ALR32" s="76"/>
      <c r="ALS32" s="76"/>
      <c r="ALT32" s="76"/>
      <c r="ALU32" s="76"/>
      <c r="ALV32" s="76"/>
      <c r="ALW32" s="76"/>
      <c r="ALX32" s="76"/>
      <c r="ALY32" s="76"/>
      <c r="ALZ32" s="76"/>
      <c r="AMA32" s="76"/>
      <c r="AMB32" s="76"/>
      <c r="AMC32" s="76"/>
      <c r="AMD32" s="76"/>
      <c r="AME32" s="76"/>
      <c r="AMF32" s="76"/>
      <c r="AMG32" s="76"/>
      <c r="AMH32" s="76"/>
      <c r="AMI32" s="76"/>
      <c r="AMJ32" s="76"/>
    </row>
    <row r="33" spans="1:12 1025:1025" s="189" customFormat="1" ht="14.25" customHeight="1" x14ac:dyDescent="0.25">
      <c r="A33" s="232"/>
      <c r="B33" s="233">
        <v>85</v>
      </c>
      <c r="C33" s="197" t="s">
        <v>274</v>
      </c>
      <c r="D33" s="198">
        <f>389.4*2.5/3</f>
        <v>324.5</v>
      </c>
      <c r="E33" s="1">
        <f>VLOOKUP(B33,[1]CaNhan!$A$1:$E$252,5,0)</f>
        <v>1.01</v>
      </c>
      <c r="F33" s="1">
        <f t="shared" si="13"/>
        <v>327.745</v>
      </c>
      <c r="G33" s="1">
        <f>VLOOKUP(B33,[1]CaNhan!$A$1:$G$252,7,0)</f>
        <v>0.90666599999999997</v>
      </c>
      <c r="H33" s="1">
        <f t="shared" si="14"/>
        <v>297.15524816999999</v>
      </c>
      <c r="I33" s="220">
        <f t="shared" si="15"/>
        <v>2860044.7832198348</v>
      </c>
      <c r="J33" s="197" t="s">
        <v>425</v>
      </c>
      <c r="K33" s="221">
        <f>VLOOKUP(B33,[1]CaNhan!$A$1:$D$252,4,0)</f>
        <v>389.4</v>
      </c>
      <c r="L33" s="250">
        <f t="shared" si="4"/>
        <v>-64.899999999999977</v>
      </c>
    </row>
    <row r="34" spans="1:12 1025:1025" s="125" customFormat="1" x14ac:dyDescent="0.25">
      <c r="A34" s="188"/>
      <c r="B34" s="187">
        <v>74</v>
      </c>
      <c r="C34" s="93" t="s">
        <v>325</v>
      </c>
      <c r="D34" s="1">
        <v>389.4</v>
      </c>
      <c r="E34" s="1">
        <f>VLOOKUP(B34,[1]CaNhan!$A$1:$E$252,5,0)</f>
        <v>1.02</v>
      </c>
      <c r="F34" s="1">
        <f t="shared" ref="F34:F54" si="16">D34*E34</f>
        <v>397.18799999999999</v>
      </c>
      <c r="G34" s="1">
        <f>VLOOKUP(B34,[1]CaNhan!$A$1:$G$252,7,0)</f>
        <v>0.98</v>
      </c>
      <c r="H34" s="1">
        <f t="shared" ref="H34:H54" si="17">F34*G34</f>
        <v>389.24423999999999</v>
      </c>
      <c r="I34" s="220">
        <f t="shared" si="15"/>
        <v>3746378.2479570578</v>
      </c>
      <c r="J34" s="93"/>
      <c r="K34" s="221">
        <f>VLOOKUP(B34,[1]CaNhan!$A$1:$D$252,4,0)</f>
        <v>389.4</v>
      </c>
      <c r="L34" s="250">
        <f t="shared" si="4"/>
        <v>0</v>
      </c>
      <c r="AMK34" s="161"/>
    </row>
    <row r="35" spans="1:12 1025:1025" s="125" customFormat="1" ht="14.25" customHeight="1" x14ac:dyDescent="0.25">
      <c r="A35" s="188"/>
      <c r="B35" s="187">
        <v>122</v>
      </c>
      <c r="C35" s="231" t="s">
        <v>277</v>
      </c>
      <c r="D35" s="1">
        <v>389.4</v>
      </c>
      <c r="E35" s="1">
        <f>VLOOKUP(B35,[1]CaNhan!$A$1:$E$252,5,0)</f>
        <v>1</v>
      </c>
      <c r="F35" s="1">
        <f t="shared" si="16"/>
        <v>389.4</v>
      </c>
      <c r="G35" s="1">
        <f>VLOOKUP(B35,[1]CaNhan!$A$1:$G$252,7,0)</f>
        <v>0.92666599999999999</v>
      </c>
      <c r="H35" s="1">
        <f t="shared" si="17"/>
        <v>360.8437404</v>
      </c>
      <c r="I35" s="220">
        <f t="shared" si="15"/>
        <v>3473030.5577444728</v>
      </c>
      <c r="J35" s="93"/>
      <c r="K35" s="221">
        <f>VLOOKUP(B35,[1]CaNhan!$A$1:$D$252,4,0)</f>
        <v>389.4</v>
      </c>
      <c r="L35" s="250">
        <f t="shared" si="4"/>
        <v>0</v>
      </c>
      <c r="AMK35" s="161"/>
    </row>
    <row r="36" spans="1:12 1025:1025" s="189" customFormat="1" ht="17.25" customHeight="1" x14ac:dyDescent="0.25">
      <c r="A36" s="232"/>
      <c r="B36" s="233">
        <v>501</v>
      </c>
      <c r="C36" s="234" t="s">
        <v>278</v>
      </c>
      <c r="D36" s="198">
        <v>389.4</v>
      </c>
      <c r="E36" s="1">
        <f>VLOOKUP(B36,[1]CaNhan!$A$1:$E$252,5,0)</f>
        <v>0.97</v>
      </c>
      <c r="F36" s="1">
        <f t="shared" si="16"/>
        <v>377.71799999999996</v>
      </c>
      <c r="G36" s="1">
        <v>0.9</v>
      </c>
      <c r="H36" s="1">
        <f t="shared" si="17"/>
        <v>339.94619999999998</v>
      </c>
      <c r="I36" s="220">
        <f t="shared" si="15"/>
        <v>3271896.9692542129</v>
      </c>
      <c r="J36" s="197" t="s">
        <v>439</v>
      </c>
      <c r="K36" s="235">
        <f>VLOOKUP(B36,[1]CaNhan!$A$1:$D$252,4,0)</f>
        <v>259.60000000000002</v>
      </c>
      <c r="L36" s="236">
        <f t="shared" si="4"/>
        <v>129.79999999999995</v>
      </c>
    </row>
    <row r="37" spans="1:12 1025:1025" s="161" customFormat="1" ht="14.25" customHeight="1" x14ac:dyDescent="0.25">
      <c r="A37" s="188"/>
      <c r="B37" s="187">
        <v>120</v>
      </c>
      <c r="C37" s="231" t="s">
        <v>279</v>
      </c>
      <c r="D37" s="1">
        <v>389.4</v>
      </c>
      <c r="E37" s="1">
        <f>VLOOKUP(B37,[1]CaNhan!$A$1:$E$252,5,0)</f>
        <v>0.99</v>
      </c>
      <c r="F37" s="1">
        <f>D37*E37</f>
        <v>385.50599999999997</v>
      </c>
      <c r="G37" s="1">
        <f>VLOOKUP(B37,[1]CaNhan!$A$1:$G$252,7,0)</f>
        <v>0.95</v>
      </c>
      <c r="H37" s="1">
        <f>F37*G37</f>
        <v>366.23069999999996</v>
      </c>
      <c r="I37" s="220">
        <f t="shared" si="15"/>
        <v>3524878.693681085</v>
      </c>
      <c r="J37" s="93"/>
      <c r="K37" s="221">
        <f>VLOOKUP(B37,[1]CaNhan!$A$1:$D$252,4,0)</f>
        <v>389.4</v>
      </c>
      <c r="L37" s="250">
        <f t="shared" si="4"/>
        <v>0</v>
      </c>
    </row>
    <row r="38" spans="1:12 1025:1025" s="126" customFormat="1" x14ac:dyDescent="0.25">
      <c r="A38" s="411"/>
      <c r="B38" s="284">
        <v>390</v>
      </c>
      <c r="C38" s="197" t="s">
        <v>80</v>
      </c>
      <c r="D38" s="198">
        <v>389.4</v>
      </c>
      <c r="E38" s="1">
        <f>VLOOKUP(B38,[1]CaNhan!$A$1:$E$252,5,0)</f>
        <v>1</v>
      </c>
      <c r="F38" s="1">
        <f t="shared" ref="F38" si="18">D38*E38</f>
        <v>389.4</v>
      </c>
      <c r="G38" s="1">
        <v>0.9</v>
      </c>
      <c r="H38" s="1">
        <f t="shared" ref="H38" si="19">F38*G38</f>
        <v>350.46</v>
      </c>
      <c r="I38" s="220">
        <f t="shared" si="15"/>
        <v>3373089.6590249618</v>
      </c>
      <c r="J38" s="197" t="s">
        <v>439</v>
      </c>
      <c r="K38" s="235">
        <f>VLOOKUP(B38,[1]CaNhan!$A$1:$D$252,4,0)</f>
        <v>259.60000000000002</v>
      </c>
      <c r="L38" s="236">
        <f t="shared" si="4"/>
        <v>129.79999999999995</v>
      </c>
    </row>
    <row r="39" spans="1:12 1025:1025" s="70" customFormat="1" x14ac:dyDescent="0.25">
      <c r="A39" s="413"/>
      <c r="B39" s="414">
        <v>203</v>
      </c>
      <c r="C39" s="415" t="s">
        <v>60</v>
      </c>
      <c r="D39" s="1">
        <v>389.4</v>
      </c>
      <c r="E39" s="1">
        <f>VLOOKUP(B39,[1]CaNhan!$A$1:$E$252,5,0)</f>
        <v>1</v>
      </c>
      <c r="F39" s="1">
        <f t="shared" si="16"/>
        <v>389.4</v>
      </c>
      <c r="G39" s="1">
        <f>VLOOKUP(B39,[1]CaNhan!$A$1:$G$252,7,0)</f>
        <v>0.92333299999999996</v>
      </c>
      <c r="H39" s="1">
        <f t="shared" si="17"/>
        <v>359.54587019999997</v>
      </c>
      <c r="I39" s="220">
        <f t="shared" si="15"/>
        <v>3460538.8823738834</v>
      </c>
      <c r="J39" s="351"/>
      <c r="K39" s="221">
        <f>VLOOKUP(B39,[1]CaNhan!$A$1:$D$252,4,0)</f>
        <v>389.4</v>
      </c>
      <c r="L39" s="250">
        <f t="shared" si="4"/>
        <v>0</v>
      </c>
    </row>
    <row r="40" spans="1:12 1025:1025" s="125" customFormat="1" ht="14.25" customHeight="1" x14ac:dyDescent="0.25">
      <c r="A40" s="188"/>
      <c r="B40" s="187">
        <v>130</v>
      </c>
      <c r="C40" s="231" t="s">
        <v>280</v>
      </c>
      <c r="D40" s="1">
        <v>389.4</v>
      </c>
      <c r="E40" s="1">
        <f>VLOOKUP(B40,[1]CaNhan!$A$1:$E$252,5,0)</f>
        <v>1.01</v>
      </c>
      <c r="F40" s="1">
        <f t="shared" si="16"/>
        <v>393.29399999999998</v>
      </c>
      <c r="G40" s="1">
        <f>VLOOKUP(B40,[1]CaNhan!$A$1:$G$252,7,0)</f>
        <v>0.89333300000000004</v>
      </c>
      <c r="H40" s="1">
        <f t="shared" si="17"/>
        <v>351.34250890200002</v>
      </c>
      <c r="I40" s="220">
        <f t="shared" si="15"/>
        <v>3381583.5860104491</v>
      </c>
      <c r="J40" s="93"/>
      <c r="K40" s="221">
        <f>VLOOKUP(B40,[1]CaNhan!$A$1:$D$252,4,0)</f>
        <v>389.4</v>
      </c>
      <c r="L40" s="250">
        <f t="shared" si="4"/>
        <v>0</v>
      </c>
      <c r="AMK40" s="161"/>
    </row>
    <row r="41" spans="1:12 1025:1025" s="125" customFormat="1" ht="14.25" customHeight="1" x14ac:dyDescent="0.25">
      <c r="A41" s="188"/>
      <c r="B41" s="187">
        <v>162</v>
      </c>
      <c r="C41" s="231" t="s">
        <v>281</v>
      </c>
      <c r="D41" s="1">
        <v>389.4</v>
      </c>
      <c r="E41" s="1">
        <f>VLOOKUP(B41,[1]CaNhan!$A$1:$E$252,5,0)</f>
        <v>1</v>
      </c>
      <c r="F41" s="1">
        <f t="shared" si="16"/>
        <v>389.4</v>
      </c>
      <c r="G41" s="1">
        <f>VLOOKUP(B41,[1]CaNhan!$A$1:$G$252,7,0)</f>
        <v>0.92</v>
      </c>
      <c r="H41" s="1">
        <f t="shared" si="17"/>
        <v>358.24799999999999</v>
      </c>
      <c r="I41" s="220">
        <f t="shared" si="15"/>
        <v>3448047.2070032945</v>
      </c>
      <c r="J41" s="93"/>
      <c r="K41" s="221">
        <f>VLOOKUP(B41,[1]CaNhan!$A$1:$D$252,4,0)</f>
        <v>389.4</v>
      </c>
      <c r="L41" s="250">
        <f t="shared" si="4"/>
        <v>0</v>
      </c>
      <c r="AMK41" s="161"/>
    </row>
    <row r="42" spans="1:12 1025:1025" s="125" customFormat="1" x14ac:dyDescent="0.25">
      <c r="A42" s="188"/>
      <c r="B42" s="187">
        <v>79</v>
      </c>
      <c r="C42" s="93" t="s">
        <v>327</v>
      </c>
      <c r="D42" s="1">
        <v>389.4</v>
      </c>
      <c r="E42" s="1">
        <f>VLOOKUP(B42,[1]CaNhan!$A$1:$E$252,5,0)</f>
        <v>0.99</v>
      </c>
      <c r="F42" s="1">
        <f t="shared" si="16"/>
        <v>385.50599999999997</v>
      </c>
      <c r="G42" s="1">
        <f>VLOOKUP(B42,[1]CaNhan!$A$1:$G$252,7,0)</f>
        <v>0.90333300000000005</v>
      </c>
      <c r="H42" s="1">
        <f t="shared" si="17"/>
        <v>348.24029149799998</v>
      </c>
      <c r="I42" s="220">
        <f t="shared" si="15"/>
        <v>3351725.5210515955</v>
      </c>
      <c r="J42" s="93"/>
      <c r="K42" s="221">
        <f>VLOOKUP(B42,[1]CaNhan!$A$1:$D$252,4,0)</f>
        <v>389.4</v>
      </c>
      <c r="L42" s="250">
        <f t="shared" si="4"/>
        <v>0</v>
      </c>
      <c r="AMK42" s="161"/>
    </row>
    <row r="43" spans="1:12 1025:1025" s="161" customFormat="1" ht="14.25" customHeight="1" x14ac:dyDescent="0.25">
      <c r="A43" s="188"/>
      <c r="B43" s="187">
        <v>165</v>
      </c>
      <c r="C43" s="231" t="s">
        <v>283</v>
      </c>
      <c r="D43" s="1">
        <v>389.4</v>
      </c>
      <c r="E43" s="1">
        <f>VLOOKUP(B43,[1]CaNhan!$A$1:$E$252,5,0)</f>
        <v>0.98</v>
      </c>
      <c r="F43" s="1">
        <f t="shared" si="16"/>
        <v>381.61199999999997</v>
      </c>
      <c r="G43" s="1">
        <f>VLOOKUP(B43,[1]CaNhan!$A$1:$G$252,7,0)</f>
        <v>0.89333300000000004</v>
      </c>
      <c r="H43" s="1">
        <f t="shared" si="17"/>
        <v>340.90659279599998</v>
      </c>
      <c r="I43" s="220">
        <f t="shared" si="15"/>
        <v>3281140.5091982572</v>
      </c>
      <c r="J43" s="93"/>
      <c r="K43" s="221">
        <f>VLOOKUP(B43,[1]CaNhan!$A$1:$D$252,4,0)</f>
        <v>389.4</v>
      </c>
      <c r="L43" s="250">
        <f t="shared" si="4"/>
        <v>0</v>
      </c>
    </row>
    <row r="44" spans="1:12 1025:1025" s="125" customFormat="1" ht="14.25" customHeight="1" x14ac:dyDescent="0.25">
      <c r="A44" s="188"/>
      <c r="B44" s="187">
        <v>166</v>
      </c>
      <c r="C44" s="231" t="s">
        <v>284</v>
      </c>
      <c r="D44" s="1">
        <v>389.4</v>
      </c>
      <c r="E44" s="1">
        <f>VLOOKUP(B44,[1]CaNhan!$A$1:$E$252,5,0)</f>
        <v>1.1000000000000001</v>
      </c>
      <c r="F44" s="1">
        <f t="shared" si="16"/>
        <v>428.34000000000003</v>
      </c>
      <c r="G44" s="1">
        <f>VLOOKUP(B44,[1]CaNhan!$A$1:$G$252,7,0)</f>
        <v>0.89666599999999996</v>
      </c>
      <c r="H44" s="1">
        <f t="shared" si="17"/>
        <v>384.07791444000003</v>
      </c>
      <c r="I44" s="220">
        <f t="shared" si="15"/>
        <v>3696653.6593546718</v>
      </c>
      <c r="J44" s="93"/>
      <c r="K44" s="221">
        <f>VLOOKUP(B44,[1]CaNhan!$A$1:$D$252,4,0)</f>
        <v>389.4</v>
      </c>
      <c r="L44" s="250">
        <f t="shared" si="4"/>
        <v>0</v>
      </c>
      <c r="AMK44" s="161"/>
    </row>
    <row r="45" spans="1:12 1025:1025" s="125" customFormat="1" ht="14.25" customHeight="1" x14ac:dyDescent="0.25">
      <c r="A45" s="188"/>
      <c r="B45" s="187">
        <v>169</v>
      </c>
      <c r="C45" s="231" t="s">
        <v>385</v>
      </c>
      <c r="D45" s="1">
        <v>389.4</v>
      </c>
      <c r="E45" s="1">
        <f>VLOOKUP(B45,[1]CaNhan!$A$1:$E$252,5,0)</f>
        <v>0.98</v>
      </c>
      <c r="F45" s="1">
        <f t="shared" si="16"/>
        <v>381.61199999999997</v>
      </c>
      <c r="G45" s="1">
        <f>VLOOKUP(B45,[1]CaNhan!$A$1:$G$252,7,0)</f>
        <v>0.93</v>
      </c>
      <c r="H45" s="1">
        <f t="shared" si="17"/>
        <v>354.89915999999999</v>
      </c>
      <c r="I45" s="220">
        <f t="shared" si="15"/>
        <v>3415815.4613726116</v>
      </c>
      <c r="J45" s="93"/>
      <c r="K45" s="221">
        <f>VLOOKUP(B45,[1]CaNhan!$A$1:$D$252,4,0)</f>
        <v>389.4</v>
      </c>
      <c r="L45" s="250">
        <f t="shared" si="4"/>
        <v>0</v>
      </c>
      <c r="AMK45" s="161"/>
    </row>
    <row r="46" spans="1:12 1025:1025" s="421" customFormat="1" ht="14.25" customHeight="1" x14ac:dyDescent="0.25">
      <c r="A46" s="445"/>
      <c r="B46" s="446">
        <v>170</v>
      </c>
      <c r="C46" s="447" t="s">
        <v>285</v>
      </c>
      <c r="D46" s="418">
        <f>389.4*2/3</f>
        <v>259.59999999999997</v>
      </c>
      <c r="E46" s="1">
        <f>VLOOKUP(B46,[1]CaNhan!$A$1:$E$252,5,0)</f>
        <v>1</v>
      </c>
      <c r="F46" s="1">
        <f t="shared" si="16"/>
        <v>259.59999999999997</v>
      </c>
      <c r="G46" s="1">
        <v>0.93</v>
      </c>
      <c r="H46" s="1">
        <f t="shared" si="17"/>
        <v>241.42799999999997</v>
      </c>
      <c r="I46" s="220">
        <f t="shared" si="15"/>
        <v>2323683.9873283068</v>
      </c>
      <c r="J46" s="417"/>
      <c r="K46" s="221">
        <f>VLOOKUP(B46,[1]CaNhan!$A$1:$D$252,4,0)</f>
        <v>401.13333299999999</v>
      </c>
      <c r="L46" s="250">
        <f t="shared" si="4"/>
        <v>-141.53333300000003</v>
      </c>
      <c r="AMK46" s="444"/>
    </row>
    <row r="47" spans="1:12 1025:1025" s="125" customFormat="1" ht="14.25" customHeight="1" x14ac:dyDescent="0.25">
      <c r="A47" s="188"/>
      <c r="B47" s="187">
        <v>174</v>
      </c>
      <c r="C47" s="231" t="s">
        <v>287</v>
      </c>
      <c r="D47" s="1">
        <v>500.5</v>
      </c>
      <c r="E47" s="1">
        <f>VLOOKUP(B47,[1]CaNhan!$A$1:$E$252,5,0)</f>
        <v>1</v>
      </c>
      <c r="F47" s="1">
        <f t="shared" si="16"/>
        <v>500.5</v>
      </c>
      <c r="G47" s="1">
        <f>VLOOKUP(B47,[1]CaNhan!$A$1:$G$252,7,0)</f>
        <v>0.936666</v>
      </c>
      <c r="H47" s="1">
        <f t="shared" si="17"/>
        <v>468.801333</v>
      </c>
      <c r="I47" s="220">
        <f t="shared" si="15"/>
        <v>4512095.3275107509</v>
      </c>
      <c r="J47" s="93"/>
      <c r="K47" s="221">
        <f>VLOOKUP(B47,[1]CaNhan!$A$1:$D$252,4,0)</f>
        <v>500.5</v>
      </c>
      <c r="L47" s="250">
        <f t="shared" si="4"/>
        <v>0</v>
      </c>
      <c r="AMK47" s="161"/>
    </row>
    <row r="48" spans="1:12 1025:1025" s="161" customFormat="1" ht="14.25" customHeight="1" x14ac:dyDescent="0.25">
      <c r="A48" s="188"/>
      <c r="B48" s="187">
        <v>175</v>
      </c>
      <c r="C48" s="231" t="s">
        <v>288</v>
      </c>
      <c r="D48" s="1">
        <v>389.4</v>
      </c>
      <c r="E48" s="1">
        <f>VLOOKUP(B48,[1]CaNhan!$A$1:$E$252,5,0)</f>
        <v>1.01</v>
      </c>
      <c r="F48" s="1">
        <f t="shared" si="16"/>
        <v>393.29399999999998</v>
      </c>
      <c r="G48" s="1">
        <f>VLOOKUP(B48,[1]CaNhan!$A$1:$G$252,7,0)</f>
        <v>0.92</v>
      </c>
      <c r="H48" s="1">
        <f t="shared" si="17"/>
        <v>361.83048000000002</v>
      </c>
      <c r="I48" s="220">
        <f t="shared" si="15"/>
        <v>3482527.6790733277</v>
      </c>
      <c r="J48" s="93"/>
      <c r="K48" s="221">
        <f>VLOOKUP(B48,[1]CaNhan!$A$1:$D$252,4,0)</f>
        <v>389.4</v>
      </c>
      <c r="L48" s="250">
        <f t="shared" si="4"/>
        <v>0</v>
      </c>
    </row>
    <row r="49" spans="1:1025" s="125" customFormat="1" ht="14.25" customHeight="1" x14ac:dyDescent="0.25">
      <c r="A49" s="188"/>
      <c r="B49" s="187">
        <v>177</v>
      </c>
      <c r="C49" s="231" t="s">
        <v>289</v>
      </c>
      <c r="D49" s="1">
        <v>389.4</v>
      </c>
      <c r="E49" s="1">
        <f>VLOOKUP(B49,[1]CaNhan!$A$1:$E$252,5,0)</f>
        <v>0.99</v>
      </c>
      <c r="F49" s="1">
        <f t="shared" si="16"/>
        <v>385.50599999999997</v>
      </c>
      <c r="G49" s="1">
        <f>VLOOKUP(B49,[1]CaNhan!$A$1:$G$252,7,0)</f>
        <v>0.90333300000000005</v>
      </c>
      <c r="H49" s="1">
        <f t="shared" si="17"/>
        <v>348.24029149799998</v>
      </c>
      <c r="I49" s="220">
        <f t="shared" si="15"/>
        <v>3351725.5210515955</v>
      </c>
      <c r="J49" s="93"/>
      <c r="K49" s="221">
        <f>VLOOKUP(B49,[1]CaNhan!$A$1:$D$252,4,0)</f>
        <v>389.4</v>
      </c>
      <c r="L49" s="250">
        <f t="shared" si="4"/>
        <v>0</v>
      </c>
      <c r="AMK49" s="161"/>
    </row>
    <row r="50" spans="1:1025" ht="14.25" customHeight="1" x14ac:dyDescent="0.25">
      <c r="A50" s="184"/>
      <c r="B50" s="185">
        <v>179</v>
      </c>
      <c r="C50" s="95" t="s">
        <v>291</v>
      </c>
      <c r="D50" s="25">
        <v>389.4</v>
      </c>
      <c r="E50" s="1">
        <f>VLOOKUP(B50,[1]CaNhan!$A$1:$E$252,5,0)</f>
        <v>0.99</v>
      </c>
      <c r="F50" s="1">
        <f t="shared" si="16"/>
        <v>385.50599999999997</v>
      </c>
      <c r="G50" s="1">
        <f>VLOOKUP(B50,[1]CaNhan!$A$1:$G$252,7,0)</f>
        <v>0.936666</v>
      </c>
      <c r="H50" s="1">
        <f t="shared" si="17"/>
        <v>361.09036299599995</v>
      </c>
      <c r="I50" s="220">
        <f t="shared" si="15"/>
        <v>3475404.238416302</v>
      </c>
      <c r="J50" s="117"/>
      <c r="K50" s="221">
        <f>VLOOKUP(B50,[1]CaNhan!$A$1:$D$252,4,0)</f>
        <v>389.4</v>
      </c>
      <c r="L50" s="250">
        <f t="shared" si="4"/>
        <v>0</v>
      </c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6"/>
      <c r="BO50" s="76"/>
      <c r="BP50" s="76"/>
      <c r="BQ50" s="76"/>
      <c r="BR50" s="76"/>
      <c r="BS50" s="76"/>
      <c r="BT50" s="76"/>
      <c r="BU50" s="76"/>
      <c r="BV50" s="76"/>
      <c r="BW50" s="76"/>
      <c r="BX50" s="76"/>
      <c r="BY50" s="76"/>
      <c r="BZ50" s="76"/>
      <c r="CA50" s="76"/>
      <c r="CB50" s="76"/>
      <c r="CC50" s="76"/>
      <c r="CD50" s="76"/>
      <c r="CE50" s="76"/>
      <c r="CF50" s="76"/>
      <c r="CG50" s="76"/>
      <c r="CH50" s="76"/>
      <c r="CI50" s="76"/>
      <c r="CJ50" s="76"/>
      <c r="CK50" s="76"/>
      <c r="CL50" s="76"/>
      <c r="CM50" s="76"/>
      <c r="CN50" s="76"/>
      <c r="CO50" s="76"/>
      <c r="CP50" s="76"/>
      <c r="CQ50" s="76"/>
      <c r="CR50" s="76"/>
      <c r="CS50" s="76"/>
      <c r="CT50" s="76"/>
      <c r="CU50" s="76"/>
      <c r="CV50" s="76"/>
      <c r="CW50" s="76"/>
      <c r="CX50" s="76"/>
      <c r="CY50" s="76"/>
      <c r="CZ50" s="76"/>
      <c r="DA50" s="76"/>
      <c r="DB50" s="76"/>
      <c r="DC50" s="76"/>
      <c r="DD50" s="76"/>
      <c r="DE50" s="76"/>
      <c r="DF50" s="76"/>
      <c r="DG50" s="76"/>
      <c r="DH50" s="76"/>
      <c r="DI50" s="76"/>
      <c r="DJ50" s="76"/>
      <c r="DK50" s="76"/>
      <c r="DL50" s="76"/>
      <c r="DM50" s="76"/>
      <c r="DN50" s="76"/>
      <c r="DO50" s="76"/>
      <c r="DP50" s="76"/>
      <c r="DQ50" s="76"/>
      <c r="DR50" s="76"/>
      <c r="DS50" s="76"/>
      <c r="DT50" s="76"/>
      <c r="DU50" s="76"/>
      <c r="DV50" s="76"/>
      <c r="DW50" s="76"/>
      <c r="DX50" s="76"/>
      <c r="DY50" s="76"/>
      <c r="DZ50" s="76"/>
      <c r="EA50" s="76"/>
      <c r="EB50" s="76"/>
      <c r="EC50" s="76"/>
      <c r="ED50" s="76"/>
      <c r="EE50" s="76"/>
      <c r="EF50" s="76"/>
      <c r="EG50" s="76"/>
      <c r="EH50" s="76"/>
      <c r="EI50" s="76"/>
      <c r="EJ50" s="76"/>
      <c r="EK50" s="76"/>
      <c r="EL50" s="76"/>
      <c r="EM50" s="76"/>
      <c r="EN50" s="76"/>
      <c r="EO50" s="76"/>
      <c r="EP50" s="76"/>
      <c r="EQ50" s="76"/>
      <c r="ER50" s="76"/>
      <c r="ES50" s="76"/>
      <c r="ET50" s="76"/>
      <c r="EU50" s="76"/>
      <c r="EV50" s="76"/>
      <c r="EW50" s="76"/>
      <c r="EX50" s="76"/>
      <c r="EY50" s="76"/>
      <c r="EZ50" s="76"/>
      <c r="FA50" s="76"/>
      <c r="FB50" s="76"/>
      <c r="FC50" s="76"/>
      <c r="FD50" s="76"/>
      <c r="FE50" s="76"/>
      <c r="FF50" s="76"/>
      <c r="FG50" s="76"/>
      <c r="FH50" s="76"/>
      <c r="FI50" s="76"/>
      <c r="FJ50" s="76"/>
      <c r="FK50" s="76"/>
      <c r="FL50" s="76"/>
      <c r="FM50" s="76"/>
      <c r="FN50" s="76"/>
      <c r="FO50" s="76"/>
      <c r="FP50" s="76"/>
      <c r="FQ50" s="76"/>
      <c r="FR50" s="76"/>
      <c r="FS50" s="76"/>
      <c r="FT50" s="76"/>
      <c r="FU50" s="76"/>
      <c r="FV50" s="76"/>
      <c r="FW50" s="76"/>
      <c r="FX50" s="76"/>
      <c r="FY50" s="76"/>
      <c r="FZ50" s="76"/>
      <c r="GA50" s="76"/>
      <c r="GB50" s="76"/>
      <c r="GC50" s="76"/>
      <c r="GD50" s="76"/>
      <c r="GE50" s="76"/>
      <c r="GF50" s="76"/>
      <c r="GG50" s="76"/>
      <c r="GH50" s="76"/>
      <c r="GI50" s="76"/>
      <c r="GJ50" s="76"/>
      <c r="GK50" s="76"/>
      <c r="GL50" s="76"/>
      <c r="GM50" s="76"/>
      <c r="GN50" s="76"/>
      <c r="GO50" s="76"/>
      <c r="GP50" s="76"/>
      <c r="GQ50" s="76"/>
      <c r="GR50" s="76"/>
      <c r="GS50" s="76"/>
      <c r="GT50" s="76"/>
      <c r="GU50" s="76"/>
      <c r="GV50" s="76"/>
      <c r="GW50" s="76"/>
      <c r="GX50" s="76"/>
      <c r="GY50" s="76"/>
      <c r="GZ50" s="76"/>
      <c r="HA50" s="76"/>
      <c r="HB50" s="76"/>
      <c r="HC50" s="76"/>
      <c r="HD50" s="76"/>
      <c r="HE50" s="76"/>
      <c r="HF50" s="76"/>
      <c r="HG50" s="76"/>
      <c r="HH50" s="76"/>
      <c r="HI50" s="76"/>
      <c r="HJ50" s="76"/>
      <c r="HK50" s="76"/>
      <c r="HL50" s="76"/>
      <c r="HM50" s="76"/>
      <c r="HN50" s="76"/>
      <c r="HO50" s="76"/>
      <c r="HP50" s="76"/>
      <c r="HQ50" s="76"/>
      <c r="HR50" s="76"/>
      <c r="HS50" s="76"/>
      <c r="HT50" s="76"/>
      <c r="HU50" s="76"/>
      <c r="HV50" s="76"/>
      <c r="HW50" s="76"/>
      <c r="HX50" s="76"/>
      <c r="HY50" s="76"/>
      <c r="HZ50" s="76"/>
      <c r="IA50" s="76"/>
      <c r="IB50" s="76"/>
      <c r="IC50" s="76"/>
      <c r="ID50" s="76"/>
      <c r="IE50" s="76"/>
      <c r="IF50" s="76"/>
      <c r="IG50" s="76"/>
      <c r="IH50" s="76"/>
      <c r="II50" s="76"/>
      <c r="IJ50" s="76"/>
      <c r="IK50" s="76"/>
      <c r="IL50" s="76"/>
      <c r="IM50" s="76"/>
      <c r="IN50" s="76"/>
      <c r="IO50" s="76"/>
      <c r="IP50" s="76"/>
      <c r="IQ50" s="76"/>
      <c r="IR50" s="76"/>
      <c r="IS50" s="76"/>
      <c r="IT50" s="76"/>
      <c r="IU50" s="76"/>
      <c r="IV50" s="76"/>
      <c r="IW50" s="76"/>
      <c r="IX50" s="76"/>
      <c r="IY50" s="76"/>
      <c r="IZ50" s="76"/>
      <c r="JA50" s="76"/>
      <c r="JB50" s="76"/>
      <c r="JC50" s="76"/>
      <c r="JD50" s="76"/>
      <c r="JE50" s="76"/>
      <c r="JF50" s="76"/>
      <c r="JG50" s="76"/>
      <c r="JH50" s="76"/>
      <c r="JI50" s="76"/>
      <c r="JJ50" s="76"/>
      <c r="JK50" s="76"/>
      <c r="JL50" s="76"/>
      <c r="JM50" s="76"/>
      <c r="JN50" s="76"/>
      <c r="JO50" s="76"/>
      <c r="JP50" s="76"/>
      <c r="JQ50" s="76"/>
      <c r="JR50" s="76"/>
      <c r="JS50" s="76"/>
      <c r="JT50" s="76"/>
      <c r="JU50" s="76"/>
      <c r="JV50" s="76"/>
      <c r="JW50" s="76"/>
      <c r="JX50" s="76"/>
      <c r="JY50" s="76"/>
      <c r="JZ50" s="76"/>
      <c r="KA50" s="76"/>
      <c r="KB50" s="76"/>
      <c r="KC50" s="76"/>
      <c r="KD50" s="76"/>
      <c r="KE50" s="76"/>
      <c r="KF50" s="76"/>
      <c r="KG50" s="76"/>
      <c r="KH50" s="76"/>
      <c r="KI50" s="76"/>
      <c r="KJ50" s="76"/>
      <c r="KK50" s="76"/>
      <c r="KL50" s="76"/>
      <c r="KM50" s="76"/>
      <c r="KN50" s="76"/>
      <c r="KO50" s="76"/>
      <c r="KP50" s="76"/>
      <c r="KQ50" s="76"/>
      <c r="KR50" s="76"/>
      <c r="KS50" s="76"/>
      <c r="KT50" s="76"/>
      <c r="KU50" s="76"/>
      <c r="KV50" s="76"/>
      <c r="KW50" s="76"/>
      <c r="KX50" s="76"/>
      <c r="KY50" s="76"/>
      <c r="KZ50" s="76"/>
      <c r="LA50" s="76"/>
      <c r="LB50" s="76"/>
      <c r="LC50" s="76"/>
      <c r="LD50" s="76"/>
      <c r="LE50" s="76"/>
      <c r="LF50" s="76"/>
      <c r="LG50" s="76"/>
      <c r="LH50" s="76"/>
      <c r="LI50" s="76"/>
      <c r="LJ50" s="76"/>
      <c r="LK50" s="76"/>
      <c r="LL50" s="76"/>
      <c r="LM50" s="76"/>
      <c r="LN50" s="76"/>
      <c r="LO50" s="76"/>
      <c r="LP50" s="76"/>
      <c r="LQ50" s="76"/>
      <c r="LR50" s="76"/>
      <c r="LS50" s="76"/>
      <c r="LT50" s="76"/>
      <c r="LU50" s="76"/>
      <c r="LV50" s="76"/>
      <c r="LW50" s="76"/>
      <c r="LX50" s="76"/>
      <c r="LY50" s="76"/>
      <c r="LZ50" s="76"/>
      <c r="MA50" s="76"/>
      <c r="MB50" s="76"/>
      <c r="MC50" s="76"/>
      <c r="MD50" s="76"/>
      <c r="ME50" s="76"/>
      <c r="MF50" s="76"/>
      <c r="MG50" s="76"/>
      <c r="MH50" s="76"/>
      <c r="MI50" s="76"/>
      <c r="MJ50" s="76"/>
      <c r="MK50" s="76"/>
      <c r="ML50" s="76"/>
      <c r="MM50" s="76"/>
      <c r="MN50" s="76"/>
      <c r="MO50" s="76"/>
      <c r="MP50" s="76"/>
      <c r="MQ50" s="76"/>
      <c r="MR50" s="76"/>
      <c r="MS50" s="76"/>
      <c r="MT50" s="76"/>
      <c r="MU50" s="76"/>
      <c r="MV50" s="76"/>
      <c r="MW50" s="76"/>
      <c r="MX50" s="76"/>
      <c r="MY50" s="76"/>
      <c r="MZ50" s="76"/>
      <c r="NA50" s="76"/>
      <c r="NB50" s="76"/>
      <c r="NC50" s="76"/>
      <c r="ND50" s="76"/>
      <c r="NE50" s="76"/>
      <c r="NF50" s="76"/>
      <c r="NG50" s="76"/>
      <c r="NH50" s="76"/>
      <c r="NI50" s="76"/>
      <c r="NJ50" s="76"/>
      <c r="NK50" s="76"/>
      <c r="NL50" s="76"/>
      <c r="NM50" s="76"/>
      <c r="NN50" s="76"/>
      <c r="NO50" s="76"/>
      <c r="NP50" s="76"/>
      <c r="NQ50" s="76"/>
      <c r="NR50" s="76"/>
      <c r="NS50" s="76"/>
      <c r="NT50" s="76"/>
      <c r="NU50" s="76"/>
      <c r="NV50" s="76"/>
      <c r="NW50" s="76"/>
      <c r="NX50" s="76"/>
      <c r="NY50" s="76"/>
      <c r="NZ50" s="76"/>
      <c r="OA50" s="76"/>
      <c r="OB50" s="76"/>
      <c r="OC50" s="76"/>
      <c r="OD50" s="76"/>
      <c r="OE50" s="76"/>
      <c r="OF50" s="76"/>
      <c r="OG50" s="76"/>
      <c r="OH50" s="76"/>
      <c r="OI50" s="76"/>
      <c r="OJ50" s="76"/>
      <c r="OK50" s="76"/>
      <c r="OL50" s="76"/>
      <c r="OM50" s="76"/>
      <c r="ON50" s="76"/>
      <c r="OO50" s="76"/>
      <c r="OP50" s="76"/>
      <c r="OQ50" s="76"/>
      <c r="OR50" s="76"/>
      <c r="OS50" s="76"/>
      <c r="OT50" s="76"/>
      <c r="OU50" s="76"/>
      <c r="OV50" s="76"/>
      <c r="OW50" s="76"/>
      <c r="OX50" s="76"/>
      <c r="OY50" s="76"/>
      <c r="OZ50" s="76"/>
      <c r="PA50" s="76"/>
      <c r="PB50" s="76"/>
      <c r="PC50" s="76"/>
      <c r="PD50" s="76"/>
      <c r="PE50" s="76"/>
      <c r="PF50" s="76"/>
      <c r="PG50" s="76"/>
      <c r="PH50" s="76"/>
      <c r="PI50" s="76"/>
      <c r="PJ50" s="76"/>
      <c r="PK50" s="76"/>
      <c r="PL50" s="76"/>
      <c r="PM50" s="76"/>
      <c r="PN50" s="76"/>
      <c r="PO50" s="76"/>
      <c r="PP50" s="76"/>
      <c r="PQ50" s="76"/>
      <c r="PR50" s="76"/>
      <c r="PS50" s="76"/>
      <c r="PT50" s="76"/>
      <c r="PU50" s="76"/>
      <c r="PV50" s="76"/>
      <c r="PW50" s="76"/>
      <c r="PX50" s="76"/>
      <c r="PY50" s="76"/>
      <c r="PZ50" s="76"/>
      <c r="QA50" s="76"/>
      <c r="QB50" s="76"/>
      <c r="QC50" s="76"/>
      <c r="QD50" s="76"/>
      <c r="QE50" s="76"/>
      <c r="QF50" s="76"/>
      <c r="QG50" s="76"/>
      <c r="QH50" s="76"/>
      <c r="QI50" s="76"/>
      <c r="QJ50" s="76"/>
      <c r="QK50" s="76"/>
      <c r="QL50" s="76"/>
      <c r="QM50" s="76"/>
      <c r="QN50" s="76"/>
      <c r="QO50" s="76"/>
      <c r="QP50" s="76"/>
      <c r="QQ50" s="76"/>
      <c r="QR50" s="76"/>
      <c r="QS50" s="76"/>
      <c r="QT50" s="76"/>
      <c r="QU50" s="76"/>
      <c r="QV50" s="76"/>
      <c r="QW50" s="76"/>
      <c r="QX50" s="76"/>
      <c r="QY50" s="76"/>
      <c r="QZ50" s="76"/>
      <c r="RA50" s="76"/>
      <c r="RB50" s="76"/>
      <c r="RC50" s="76"/>
      <c r="RD50" s="76"/>
      <c r="RE50" s="76"/>
      <c r="RF50" s="76"/>
      <c r="RG50" s="76"/>
      <c r="RH50" s="76"/>
      <c r="RI50" s="76"/>
      <c r="RJ50" s="76"/>
      <c r="RK50" s="76"/>
      <c r="RL50" s="76"/>
      <c r="RM50" s="76"/>
      <c r="RN50" s="76"/>
      <c r="RO50" s="76"/>
      <c r="RP50" s="76"/>
      <c r="RQ50" s="76"/>
      <c r="RR50" s="76"/>
      <c r="RS50" s="76"/>
      <c r="RT50" s="76"/>
      <c r="RU50" s="76"/>
      <c r="RV50" s="76"/>
      <c r="RW50" s="76"/>
      <c r="RX50" s="76"/>
      <c r="RY50" s="76"/>
      <c r="RZ50" s="76"/>
      <c r="SA50" s="76"/>
      <c r="SB50" s="76"/>
      <c r="SC50" s="76"/>
      <c r="SD50" s="76"/>
      <c r="SE50" s="76"/>
      <c r="SF50" s="76"/>
      <c r="SG50" s="76"/>
      <c r="SH50" s="76"/>
      <c r="SI50" s="76"/>
      <c r="SJ50" s="76"/>
      <c r="SK50" s="76"/>
      <c r="SL50" s="76"/>
      <c r="SM50" s="76"/>
      <c r="SN50" s="76"/>
      <c r="SO50" s="76"/>
      <c r="SP50" s="76"/>
      <c r="SQ50" s="76"/>
      <c r="SR50" s="76"/>
      <c r="SS50" s="76"/>
      <c r="ST50" s="76"/>
      <c r="SU50" s="76"/>
      <c r="SV50" s="76"/>
      <c r="SW50" s="76"/>
      <c r="SX50" s="76"/>
      <c r="SY50" s="76"/>
      <c r="SZ50" s="76"/>
      <c r="TA50" s="76"/>
      <c r="TB50" s="76"/>
      <c r="TC50" s="76"/>
      <c r="TD50" s="76"/>
      <c r="TE50" s="76"/>
      <c r="TF50" s="76"/>
      <c r="TG50" s="76"/>
      <c r="TH50" s="76"/>
      <c r="TI50" s="76"/>
      <c r="TJ50" s="76"/>
      <c r="TK50" s="76"/>
      <c r="TL50" s="76"/>
      <c r="TM50" s="76"/>
      <c r="TN50" s="76"/>
      <c r="TO50" s="76"/>
      <c r="TP50" s="76"/>
      <c r="TQ50" s="76"/>
      <c r="TR50" s="76"/>
      <c r="TS50" s="76"/>
      <c r="TT50" s="76"/>
      <c r="TU50" s="76"/>
      <c r="TV50" s="76"/>
      <c r="TW50" s="76"/>
      <c r="TX50" s="76"/>
      <c r="TY50" s="76"/>
      <c r="TZ50" s="76"/>
      <c r="UA50" s="76"/>
      <c r="UB50" s="76"/>
      <c r="UC50" s="76"/>
      <c r="UD50" s="76"/>
      <c r="UE50" s="76"/>
      <c r="UF50" s="76"/>
      <c r="UG50" s="76"/>
      <c r="UH50" s="76"/>
      <c r="UI50" s="76"/>
      <c r="UJ50" s="76"/>
      <c r="UK50" s="76"/>
      <c r="UL50" s="76"/>
      <c r="UM50" s="76"/>
      <c r="UN50" s="76"/>
      <c r="UO50" s="76"/>
      <c r="UP50" s="76"/>
      <c r="UQ50" s="76"/>
      <c r="UR50" s="76"/>
      <c r="US50" s="76"/>
      <c r="UT50" s="76"/>
      <c r="UU50" s="76"/>
      <c r="UV50" s="76"/>
      <c r="UW50" s="76"/>
      <c r="UX50" s="76"/>
      <c r="UY50" s="76"/>
      <c r="UZ50" s="76"/>
      <c r="VA50" s="76"/>
      <c r="VB50" s="76"/>
      <c r="VC50" s="76"/>
      <c r="VD50" s="76"/>
      <c r="VE50" s="76"/>
      <c r="VF50" s="76"/>
      <c r="VG50" s="76"/>
      <c r="VH50" s="76"/>
      <c r="VI50" s="76"/>
      <c r="VJ50" s="76"/>
      <c r="VK50" s="76"/>
      <c r="VL50" s="76"/>
      <c r="VM50" s="76"/>
      <c r="VN50" s="76"/>
      <c r="VO50" s="76"/>
      <c r="VP50" s="76"/>
      <c r="VQ50" s="76"/>
      <c r="VR50" s="76"/>
      <c r="VS50" s="76"/>
      <c r="VT50" s="76"/>
      <c r="VU50" s="76"/>
      <c r="VV50" s="76"/>
      <c r="VW50" s="76"/>
      <c r="VX50" s="76"/>
      <c r="VY50" s="76"/>
      <c r="VZ50" s="76"/>
      <c r="WA50" s="76"/>
      <c r="WB50" s="76"/>
      <c r="WC50" s="76"/>
      <c r="WD50" s="76"/>
      <c r="WE50" s="76"/>
      <c r="WF50" s="76"/>
      <c r="WG50" s="76"/>
      <c r="WH50" s="76"/>
      <c r="WI50" s="76"/>
      <c r="WJ50" s="76"/>
      <c r="WK50" s="76"/>
      <c r="WL50" s="76"/>
      <c r="WM50" s="76"/>
      <c r="WN50" s="76"/>
      <c r="WO50" s="76"/>
      <c r="WP50" s="76"/>
      <c r="WQ50" s="76"/>
      <c r="WR50" s="76"/>
      <c r="WS50" s="76"/>
      <c r="WT50" s="76"/>
      <c r="WU50" s="76"/>
      <c r="WV50" s="76"/>
      <c r="WW50" s="76"/>
      <c r="WX50" s="76"/>
      <c r="WY50" s="76"/>
      <c r="WZ50" s="76"/>
      <c r="XA50" s="76"/>
      <c r="XB50" s="76"/>
      <c r="XC50" s="76"/>
      <c r="XD50" s="76"/>
      <c r="XE50" s="76"/>
      <c r="XF50" s="76"/>
      <c r="XG50" s="76"/>
      <c r="XH50" s="76"/>
      <c r="XI50" s="76"/>
      <c r="XJ50" s="76"/>
      <c r="XK50" s="76"/>
      <c r="XL50" s="76"/>
      <c r="XM50" s="76"/>
      <c r="XN50" s="76"/>
      <c r="XO50" s="76"/>
      <c r="XP50" s="76"/>
      <c r="XQ50" s="76"/>
      <c r="XR50" s="76"/>
      <c r="XS50" s="76"/>
      <c r="XT50" s="76"/>
      <c r="XU50" s="76"/>
      <c r="XV50" s="76"/>
      <c r="XW50" s="76"/>
      <c r="XX50" s="76"/>
      <c r="XY50" s="76"/>
      <c r="XZ50" s="76"/>
      <c r="YA50" s="76"/>
      <c r="YB50" s="76"/>
      <c r="YC50" s="76"/>
      <c r="YD50" s="76"/>
      <c r="YE50" s="76"/>
      <c r="YF50" s="76"/>
      <c r="YG50" s="76"/>
      <c r="YH50" s="76"/>
      <c r="YI50" s="76"/>
      <c r="YJ50" s="76"/>
      <c r="YK50" s="76"/>
      <c r="YL50" s="76"/>
      <c r="YM50" s="76"/>
      <c r="YN50" s="76"/>
      <c r="YO50" s="76"/>
      <c r="YP50" s="76"/>
      <c r="YQ50" s="76"/>
      <c r="YR50" s="76"/>
      <c r="YS50" s="76"/>
      <c r="YT50" s="76"/>
      <c r="YU50" s="76"/>
      <c r="YV50" s="76"/>
      <c r="YW50" s="76"/>
      <c r="YX50" s="76"/>
      <c r="YY50" s="76"/>
      <c r="YZ50" s="76"/>
      <c r="ZA50" s="76"/>
      <c r="ZB50" s="76"/>
      <c r="ZC50" s="76"/>
      <c r="ZD50" s="76"/>
      <c r="ZE50" s="76"/>
      <c r="ZF50" s="76"/>
      <c r="ZG50" s="76"/>
      <c r="ZH50" s="76"/>
      <c r="ZI50" s="76"/>
      <c r="ZJ50" s="76"/>
      <c r="ZK50" s="76"/>
      <c r="ZL50" s="76"/>
      <c r="ZM50" s="76"/>
      <c r="ZN50" s="76"/>
      <c r="ZO50" s="76"/>
      <c r="ZP50" s="76"/>
      <c r="ZQ50" s="76"/>
      <c r="ZR50" s="76"/>
      <c r="ZS50" s="76"/>
      <c r="ZT50" s="76"/>
      <c r="ZU50" s="76"/>
      <c r="ZV50" s="76"/>
      <c r="ZW50" s="76"/>
      <c r="ZX50" s="76"/>
      <c r="ZY50" s="76"/>
      <c r="ZZ50" s="76"/>
      <c r="AAA50" s="76"/>
      <c r="AAB50" s="76"/>
      <c r="AAC50" s="76"/>
      <c r="AAD50" s="76"/>
      <c r="AAE50" s="76"/>
      <c r="AAF50" s="76"/>
      <c r="AAG50" s="76"/>
      <c r="AAH50" s="76"/>
      <c r="AAI50" s="76"/>
      <c r="AAJ50" s="76"/>
      <c r="AAK50" s="76"/>
      <c r="AAL50" s="76"/>
      <c r="AAM50" s="76"/>
      <c r="AAN50" s="76"/>
      <c r="AAO50" s="76"/>
      <c r="AAP50" s="76"/>
      <c r="AAQ50" s="76"/>
      <c r="AAR50" s="76"/>
      <c r="AAS50" s="76"/>
      <c r="AAT50" s="76"/>
      <c r="AAU50" s="76"/>
      <c r="AAV50" s="76"/>
      <c r="AAW50" s="76"/>
      <c r="AAX50" s="76"/>
      <c r="AAY50" s="76"/>
      <c r="AAZ50" s="76"/>
      <c r="ABA50" s="76"/>
      <c r="ABB50" s="76"/>
      <c r="ABC50" s="76"/>
      <c r="ABD50" s="76"/>
      <c r="ABE50" s="76"/>
      <c r="ABF50" s="76"/>
      <c r="ABG50" s="76"/>
      <c r="ABH50" s="76"/>
      <c r="ABI50" s="76"/>
      <c r="ABJ50" s="76"/>
      <c r="ABK50" s="76"/>
      <c r="ABL50" s="76"/>
      <c r="ABM50" s="76"/>
      <c r="ABN50" s="76"/>
      <c r="ABO50" s="76"/>
      <c r="ABP50" s="76"/>
      <c r="ABQ50" s="76"/>
      <c r="ABR50" s="76"/>
      <c r="ABS50" s="76"/>
      <c r="ABT50" s="76"/>
      <c r="ABU50" s="76"/>
      <c r="ABV50" s="76"/>
      <c r="ABW50" s="76"/>
      <c r="ABX50" s="76"/>
      <c r="ABY50" s="76"/>
      <c r="ABZ50" s="76"/>
      <c r="ACA50" s="76"/>
      <c r="ACB50" s="76"/>
      <c r="ACC50" s="76"/>
      <c r="ACD50" s="76"/>
      <c r="ACE50" s="76"/>
      <c r="ACF50" s="76"/>
      <c r="ACG50" s="76"/>
      <c r="ACH50" s="76"/>
      <c r="ACI50" s="76"/>
      <c r="ACJ50" s="76"/>
      <c r="ACK50" s="76"/>
      <c r="ACL50" s="76"/>
      <c r="ACM50" s="76"/>
      <c r="ACN50" s="76"/>
      <c r="ACO50" s="76"/>
      <c r="ACP50" s="76"/>
      <c r="ACQ50" s="76"/>
      <c r="ACR50" s="76"/>
      <c r="ACS50" s="76"/>
      <c r="ACT50" s="76"/>
      <c r="ACU50" s="76"/>
      <c r="ACV50" s="76"/>
      <c r="ACW50" s="76"/>
      <c r="ACX50" s="76"/>
      <c r="ACY50" s="76"/>
      <c r="ACZ50" s="76"/>
      <c r="ADA50" s="76"/>
      <c r="ADB50" s="76"/>
      <c r="ADC50" s="76"/>
      <c r="ADD50" s="76"/>
      <c r="ADE50" s="76"/>
      <c r="ADF50" s="76"/>
      <c r="ADG50" s="76"/>
      <c r="ADH50" s="76"/>
      <c r="ADI50" s="76"/>
      <c r="ADJ50" s="76"/>
      <c r="ADK50" s="76"/>
      <c r="ADL50" s="76"/>
      <c r="ADM50" s="76"/>
      <c r="ADN50" s="76"/>
      <c r="ADO50" s="76"/>
      <c r="ADP50" s="76"/>
      <c r="ADQ50" s="76"/>
      <c r="ADR50" s="76"/>
      <c r="ADS50" s="76"/>
      <c r="ADT50" s="76"/>
      <c r="ADU50" s="76"/>
      <c r="ADV50" s="76"/>
      <c r="ADW50" s="76"/>
      <c r="ADX50" s="76"/>
      <c r="ADY50" s="76"/>
      <c r="ADZ50" s="76"/>
      <c r="AEA50" s="76"/>
      <c r="AEB50" s="76"/>
      <c r="AEC50" s="76"/>
      <c r="AED50" s="76"/>
      <c r="AEE50" s="76"/>
      <c r="AEF50" s="76"/>
      <c r="AEG50" s="76"/>
      <c r="AEH50" s="76"/>
      <c r="AEI50" s="76"/>
      <c r="AEJ50" s="76"/>
      <c r="AEK50" s="76"/>
      <c r="AEL50" s="76"/>
      <c r="AEM50" s="76"/>
      <c r="AEN50" s="76"/>
      <c r="AEO50" s="76"/>
      <c r="AEP50" s="76"/>
      <c r="AEQ50" s="76"/>
      <c r="AER50" s="76"/>
      <c r="AES50" s="76"/>
      <c r="AET50" s="76"/>
      <c r="AEU50" s="76"/>
      <c r="AEV50" s="76"/>
      <c r="AEW50" s="76"/>
      <c r="AEX50" s="76"/>
      <c r="AEY50" s="76"/>
      <c r="AEZ50" s="76"/>
      <c r="AFA50" s="76"/>
      <c r="AFB50" s="76"/>
      <c r="AFC50" s="76"/>
      <c r="AFD50" s="76"/>
      <c r="AFE50" s="76"/>
      <c r="AFF50" s="76"/>
      <c r="AFG50" s="76"/>
      <c r="AFH50" s="76"/>
      <c r="AFI50" s="76"/>
      <c r="AFJ50" s="76"/>
      <c r="AFK50" s="76"/>
      <c r="AFL50" s="76"/>
      <c r="AFM50" s="76"/>
      <c r="AFN50" s="76"/>
      <c r="AFO50" s="76"/>
      <c r="AFP50" s="76"/>
      <c r="AFQ50" s="76"/>
      <c r="AFR50" s="76"/>
      <c r="AFS50" s="76"/>
      <c r="AFT50" s="76"/>
      <c r="AFU50" s="76"/>
      <c r="AFV50" s="76"/>
      <c r="AFW50" s="76"/>
      <c r="AFX50" s="76"/>
      <c r="AFY50" s="76"/>
      <c r="AFZ50" s="76"/>
      <c r="AGA50" s="76"/>
      <c r="AGB50" s="76"/>
      <c r="AGC50" s="76"/>
      <c r="AGD50" s="76"/>
      <c r="AGE50" s="76"/>
      <c r="AGF50" s="76"/>
      <c r="AGG50" s="76"/>
      <c r="AGH50" s="76"/>
      <c r="AGI50" s="76"/>
      <c r="AGJ50" s="76"/>
      <c r="AGK50" s="76"/>
      <c r="AGL50" s="76"/>
      <c r="AGM50" s="76"/>
      <c r="AGN50" s="76"/>
      <c r="AGO50" s="76"/>
      <c r="AGP50" s="76"/>
      <c r="AGQ50" s="76"/>
      <c r="AGR50" s="76"/>
      <c r="AGS50" s="76"/>
      <c r="AGT50" s="76"/>
      <c r="AGU50" s="76"/>
      <c r="AGV50" s="76"/>
      <c r="AGW50" s="76"/>
      <c r="AGX50" s="76"/>
      <c r="AGY50" s="76"/>
      <c r="AGZ50" s="76"/>
      <c r="AHA50" s="76"/>
      <c r="AHB50" s="76"/>
      <c r="AHC50" s="76"/>
      <c r="AHD50" s="76"/>
      <c r="AHE50" s="76"/>
      <c r="AHF50" s="76"/>
      <c r="AHG50" s="76"/>
      <c r="AHH50" s="76"/>
      <c r="AHI50" s="76"/>
      <c r="AHJ50" s="76"/>
      <c r="AHK50" s="76"/>
      <c r="AHL50" s="76"/>
      <c r="AHM50" s="76"/>
      <c r="AHN50" s="76"/>
      <c r="AHO50" s="76"/>
      <c r="AHP50" s="76"/>
      <c r="AHQ50" s="76"/>
      <c r="AHR50" s="76"/>
      <c r="AHS50" s="76"/>
      <c r="AHT50" s="76"/>
      <c r="AHU50" s="76"/>
      <c r="AHV50" s="76"/>
      <c r="AHW50" s="76"/>
      <c r="AHX50" s="76"/>
      <c r="AHY50" s="76"/>
      <c r="AHZ50" s="76"/>
      <c r="AIA50" s="76"/>
      <c r="AIB50" s="76"/>
      <c r="AIC50" s="76"/>
      <c r="AID50" s="76"/>
      <c r="AIE50" s="76"/>
      <c r="AIF50" s="76"/>
      <c r="AIG50" s="76"/>
      <c r="AIH50" s="76"/>
      <c r="AII50" s="76"/>
      <c r="AIJ50" s="76"/>
      <c r="AIK50" s="76"/>
      <c r="AIL50" s="76"/>
      <c r="AIM50" s="76"/>
      <c r="AIN50" s="76"/>
      <c r="AIO50" s="76"/>
      <c r="AIP50" s="76"/>
      <c r="AIQ50" s="76"/>
      <c r="AIR50" s="76"/>
      <c r="AIS50" s="76"/>
      <c r="AIT50" s="76"/>
      <c r="AIU50" s="76"/>
      <c r="AIV50" s="76"/>
      <c r="AIW50" s="76"/>
      <c r="AIX50" s="76"/>
      <c r="AIY50" s="76"/>
      <c r="AIZ50" s="76"/>
      <c r="AJA50" s="76"/>
      <c r="AJB50" s="76"/>
      <c r="AJC50" s="76"/>
      <c r="AJD50" s="76"/>
      <c r="AJE50" s="76"/>
      <c r="AJF50" s="76"/>
      <c r="AJG50" s="76"/>
      <c r="AJH50" s="76"/>
      <c r="AJI50" s="76"/>
      <c r="AJJ50" s="76"/>
      <c r="AJK50" s="76"/>
      <c r="AJL50" s="76"/>
      <c r="AJM50" s="76"/>
      <c r="AJN50" s="76"/>
      <c r="AJO50" s="76"/>
      <c r="AJP50" s="76"/>
      <c r="AJQ50" s="76"/>
      <c r="AJR50" s="76"/>
      <c r="AJS50" s="76"/>
      <c r="AJT50" s="76"/>
      <c r="AJU50" s="76"/>
      <c r="AJV50" s="76"/>
      <c r="AJW50" s="76"/>
      <c r="AJX50" s="76"/>
      <c r="AJY50" s="76"/>
      <c r="AJZ50" s="76"/>
      <c r="AKA50" s="76"/>
      <c r="AKB50" s="76"/>
      <c r="AKC50" s="76"/>
      <c r="AKD50" s="76"/>
      <c r="AKE50" s="76"/>
      <c r="AKF50" s="76"/>
      <c r="AKG50" s="76"/>
      <c r="AKH50" s="76"/>
      <c r="AKI50" s="76"/>
      <c r="AKJ50" s="76"/>
      <c r="AKK50" s="76"/>
      <c r="AKL50" s="76"/>
      <c r="AKM50" s="76"/>
      <c r="AKN50" s="76"/>
      <c r="AKO50" s="76"/>
      <c r="AKP50" s="76"/>
      <c r="AKQ50" s="76"/>
      <c r="AKR50" s="76"/>
      <c r="AKS50" s="76"/>
      <c r="AKT50" s="76"/>
      <c r="AKU50" s="76"/>
      <c r="AKV50" s="76"/>
      <c r="AKW50" s="76"/>
      <c r="AKX50" s="76"/>
      <c r="AKY50" s="76"/>
      <c r="AKZ50" s="76"/>
      <c r="ALA50" s="76"/>
      <c r="ALB50" s="76"/>
      <c r="ALC50" s="76"/>
      <c r="ALD50" s="76"/>
      <c r="ALE50" s="76"/>
      <c r="ALF50" s="76"/>
      <c r="ALG50" s="76"/>
      <c r="ALH50" s="76"/>
      <c r="ALI50" s="76"/>
      <c r="ALJ50" s="76"/>
      <c r="ALK50" s="76"/>
      <c r="ALL50" s="76"/>
      <c r="ALM50" s="76"/>
      <c r="ALN50" s="76"/>
      <c r="ALO50" s="76"/>
      <c r="ALP50" s="76"/>
      <c r="ALQ50" s="76"/>
      <c r="ALR50" s="76"/>
      <c r="ALS50" s="76"/>
      <c r="ALT50" s="76"/>
      <c r="ALU50" s="76"/>
      <c r="ALV50" s="76"/>
      <c r="ALW50" s="76"/>
      <c r="ALX50" s="76"/>
      <c r="ALY50" s="76"/>
      <c r="ALZ50" s="76"/>
      <c r="AMA50" s="76"/>
      <c r="AMB50" s="76"/>
      <c r="AMC50" s="76"/>
      <c r="AMD50" s="76"/>
      <c r="AME50" s="76"/>
      <c r="AMF50" s="76"/>
      <c r="AMG50" s="76"/>
      <c r="AMH50" s="76"/>
      <c r="AMI50" s="76"/>
      <c r="AMJ50" s="76"/>
    </row>
    <row r="51" spans="1:1025" ht="14.25" customHeight="1" x14ac:dyDescent="0.25">
      <c r="A51" s="184"/>
      <c r="B51" s="185">
        <v>182</v>
      </c>
      <c r="C51" s="95" t="s">
        <v>292</v>
      </c>
      <c r="D51" s="25">
        <v>389.4</v>
      </c>
      <c r="E51" s="1">
        <f>VLOOKUP(B51,[1]CaNhan!$A$1:$E$252,5,0)</f>
        <v>0.99</v>
      </c>
      <c r="F51" s="1">
        <f t="shared" si="16"/>
        <v>385.50599999999997</v>
      </c>
      <c r="G51" s="1">
        <f>VLOOKUP(B51,[1]CaNhan!$A$1:$G$252,7,0)</f>
        <v>0.96</v>
      </c>
      <c r="H51" s="1">
        <f t="shared" si="17"/>
        <v>370.08575999999994</v>
      </c>
      <c r="I51" s="220">
        <f t="shared" si="15"/>
        <v>3561982.6799303591</v>
      </c>
      <c r="J51" s="117"/>
      <c r="K51" s="221">
        <f>VLOOKUP(B51,[1]CaNhan!$A$1:$D$252,4,0)</f>
        <v>389.4</v>
      </c>
      <c r="L51" s="250">
        <f t="shared" si="4"/>
        <v>0</v>
      </c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76"/>
      <c r="BK51" s="76"/>
      <c r="BL51" s="76"/>
      <c r="BM51" s="76"/>
      <c r="BN51" s="76"/>
      <c r="BO51" s="76"/>
      <c r="BP51" s="76"/>
      <c r="BQ51" s="76"/>
      <c r="BR51" s="76"/>
      <c r="BS51" s="76"/>
      <c r="BT51" s="76"/>
      <c r="BU51" s="76"/>
      <c r="BV51" s="76"/>
      <c r="BW51" s="76"/>
      <c r="BX51" s="76"/>
      <c r="BY51" s="76"/>
      <c r="BZ51" s="76"/>
      <c r="CA51" s="76"/>
      <c r="CB51" s="76"/>
      <c r="CC51" s="76"/>
      <c r="CD51" s="76"/>
      <c r="CE51" s="76"/>
      <c r="CF51" s="76"/>
      <c r="CG51" s="76"/>
      <c r="CH51" s="76"/>
      <c r="CI51" s="76"/>
      <c r="CJ51" s="76"/>
      <c r="CK51" s="76"/>
      <c r="CL51" s="76"/>
      <c r="CM51" s="76"/>
      <c r="CN51" s="76"/>
      <c r="CO51" s="76"/>
      <c r="CP51" s="76"/>
      <c r="CQ51" s="76"/>
      <c r="CR51" s="76"/>
      <c r="CS51" s="76"/>
      <c r="CT51" s="76"/>
      <c r="CU51" s="76"/>
      <c r="CV51" s="76"/>
      <c r="CW51" s="76"/>
      <c r="CX51" s="76"/>
      <c r="CY51" s="76"/>
      <c r="CZ51" s="76"/>
      <c r="DA51" s="76"/>
      <c r="DB51" s="76"/>
      <c r="DC51" s="76"/>
      <c r="DD51" s="76"/>
      <c r="DE51" s="76"/>
      <c r="DF51" s="76"/>
      <c r="DG51" s="76"/>
      <c r="DH51" s="76"/>
      <c r="DI51" s="76"/>
      <c r="DJ51" s="76"/>
      <c r="DK51" s="76"/>
      <c r="DL51" s="76"/>
      <c r="DM51" s="76"/>
      <c r="DN51" s="76"/>
      <c r="DO51" s="76"/>
      <c r="DP51" s="76"/>
      <c r="DQ51" s="76"/>
      <c r="DR51" s="76"/>
      <c r="DS51" s="76"/>
      <c r="DT51" s="76"/>
      <c r="DU51" s="76"/>
      <c r="DV51" s="76"/>
      <c r="DW51" s="76"/>
      <c r="DX51" s="76"/>
      <c r="DY51" s="76"/>
      <c r="DZ51" s="76"/>
      <c r="EA51" s="76"/>
      <c r="EB51" s="76"/>
      <c r="EC51" s="76"/>
      <c r="ED51" s="76"/>
      <c r="EE51" s="76"/>
      <c r="EF51" s="76"/>
      <c r="EG51" s="76"/>
      <c r="EH51" s="76"/>
      <c r="EI51" s="76"/>
      <c r="EJ51" s="76"/>
      <c r="EK51" s="76"/>
      <c r="EL51" s="76"/>
      <c r="EM51" s="76"/>
      <c r="EN51" s="76"/>
      <c r="EO51" s="76"/>
      <c r="EP51" s="76"/>
      <c r="EQ51" s="76"/>
      <c r="ER51" s="76"/>
      <c r="ES51" s="76"/>
      <c r="ET51" s="76"/>
      <c r="EU51" s="76"/>
      <c r="EV51" s="76"/>
      <c r="EW51" s="76"/>
      <c r="EX51" s="76"/>
      <c r="EY51" s="76"/>
      <c r="EZ51" s="76"/>
      <c r="FA51" s="76"/>
      <c r="FB51" s="76"/>
      <c r="FC51" s="76"/>
      <c r="FD51" s="76"/>
      <c r="FE51" s="76"/>
      <c r="FF51" s="76"/>
      <c r="FG51" s="76"/>
      <c r="FH51" s="76"/>
      <c r="FI51" s="76"/>
      <c r="FJ51" s="76"/>
      <c r="FK51" s="76"/>
      <c r="FL51" s="76"/>
      <c r="FM51" s="76"/>
      <c r="FN51" s="76"/>
      <c r="FO51" s="76"/>
      <c r="FP51" s="76"/>
      <c r="FQ51" s="76"/>
      <c r="FR51" s="76"/>
      <c r="FS51" s="76"/>
      <c r="FT51" s="76"/>
      <c r="FU51" s="76"/>
      <c r="FV51" s="76"/>
      <c r="FW51" s="76"/>
      <c r="FX51" s="76"/>
      <c r="FY51" s="76"/>
      <c r="FZ51" s="76"/>
      <c r="GA51" s="76"/>
      <c r="GB51" s="76"/>
      <c r="GC51" s="76"/>
      <c r="GD51" s="76"/>
      <c r="GE51" s="76"/>
      <c r="GF51" s="76"/>
      <c r="GG51" s="76"/>
      <c r="GH51" s="76"/>
      <c r="GI51" s="76"/>
      <c r="GJ51" s="76"/>
      <c r="GK51" s="76"/>
      <c r="GL51" s="76"/>
      <c r="GM51" s="76"/>
      <c r="GN51" s="76"/>
      <c r="GO51" s="76"/>
      <c r="GP51" s="76"/>
      <c r="GQ51" s="76"/>
      <c r="GR51" s="76"/>
      <c r="GS51" s="76"/>
      <c r="GT51" s="76"/>
      <c r="GU51" s="76"/>
      <c r="GV51" s="76"/>
      <c r="GW51" s="76"/>
      <c r="GX51" s="76"/>
      <c r="GY51" s="76"/>
      <c r="GZ51" s="76"/>
      <c r="HA51" s="76"/>
      <c r="HB51" s="76"/>
      <c r="HC51" s="76"/>
      <c r="HD51" s="76"/>
      <c r="HE51" s="76"/>
      <c r="HF51" s="76"/>
      <c r="HG51" s="76"/>
      <c r="HH51" s="76"/>
      <c r="HI51" s="76"/>
      <c r="HJ51" s="76"/>
      <c r="HK51" s="76"/>
      <c r="HL51" s="76"/>
      <c r="HM51" s="76"/>
      <c r="HN51" s="76"/>
      <c r="HO51" s="76"/>
      <c r="HP51" s="76"/>
      <c r="HQ51" s="76"/>
      <c r="HR51" s="76"/>
      <c r="HS51" s="76"/>
      <c r="HT51" s="76"/>
      <c r="HU51" s="76"/>
      <c r="HV51" s="76"/>
      <c r="HW51" s="76"/>
      <c r="HX51" s="76"/>
      <c r="HY51" s="76"/>
      <c r="HZ51" s="76"/>
      <c r="IA51" s="76"/>
      <c r="IB51" s="76"/>
      <c r="IC51" s="76"/>
      <c r="ID51" s="76"/>
      <c r="IE51" s="76"/>
      <c r="IF51" s="76"/>
      <c r="IG51" s="76"/>
      <c r="IH51" s="76"/>
      <c r="II51" s="76"/>
      <c r="IJ51" s="76"/>
      <c r="IK51" s="76"/>
      <c r="IL51" s="76"/>
      <c r="IM51" s="76"/>
      <c r="IN51" s="76"/>
      <c r="IO51" s="76"/>
      <c r="IP51" s="76"/>
      <c r="IQ51" s="76"/>
      <c r="IR51" s="76"/>
      <c r="IS51" s="76"/>
      <c r="IT51" s="76"/>
      <c r="IU51" s="76"/>
      <c r="IV51" s="76"/>
      <c r="IW51" s="76"/>
      <c r="IX51" s="76"/>
      <c r="IY51" s="76"/>
      <c r="IZ51" s="76"/>
      <c r="JA51" s="76"/>
      <c r="JB51" s="76"/>
      <c r="JC51" s="76"/>
      <c r="JD51" s="76"/>
      <c r="JE51" s="76"/>
      <c r="JF51" s="76"/>
      <c r="JG51" s="76"/>
      <c r="JH51" s="76"/>
      <c r="JI51" s="76"/>
      <c r="JJ51" s="76"/>
      <c r="JK51" s="76"/>
      <c r="JL51" s="76"/>
      <c r="JM51" s="76"/>
      <c r="JN51" s="76"/>
      <c r="JO51" s="76"/>
      <c r="JP51" s="76"/>
      <c r="JQ51" s="76"/>
      <c r="JR51" s="76"/>
      <c r="JS51" s="76"/>
      <c r="JT51" s="76"/>
      <c r="JU51" s="76"/>
      <c r="JV51" s="76"/>
      <c r="JW51" s="76"/>
      <c r="JX51" s="76"/>
      <c r="JY51" s="76"/>
      <c r="JZ51" s="76"/>
      <c r="KA51" s="76"/>
      <c r="KB51" s="76"/>
      <c r="KC51" s="76"/>
      <c r="KD51" s="76"/>
      <c r="KE51" s="76"/>
      <c r="KF51" s="76"/>
      <c r="KG51" s="76"/>
      <c r="KH51" s="76"/>
      <c r="KI51" s="76"/>
      <c r="KJ51" s="76"/>
      <c r="KK51" s="76"/>
      <c r="KL51" s="76"/>
      <c r="KM51" s="76"/>
      <c r="KN51" s="76"/>
      <c r="KO51" s="76"/>
      <c r="KP51" s="76"/>
      <c r="KQ51" s="76"/>
      <c r="KR51" s="76"/>
      <c r="KS51" s="76"/>
      <c r="KT51" s="76"/>
      <c r="KU51" s="76"/>
      <c r="KV51" s="76"/>
      <c r="KW51" s="76"/>
      <c r="KX51" s="76"/>
      <c r="KY51" s="76"/>
      <c r="KZ51" s="76"/>
      <c r="LA51" s="76"/>
      <c r="LB51" s="76"/>
      <c r="LC51" s="76"/>
      <c r="LD51" s="76"/>
      <c r="LE51" s="76"/>
      <c r="LF51" s="76"/>
      <c r="LG51" s="76"/>
      <c r="LH51" s="76"/>
      <c r="LI51" s="76"/>
      <c r="LJ51" s="76"/>
      <c r="LK51" s="76"/>
      <c r="LL51" s="76"/>
      <c r="LM51" s="76"/>
      <c r="LN51" s="76"/>
      <c r="LO51" s="76"/>
      <c r="LP51" s="76"/>
      <c r="LQ51" s="76"/>
      <c r="LR51" s="76"/>
      <c r="LS51" s="76"/>
      <c r="LT51" s="76"/>
      <c r="LU51" s="76"/>
      <c r="LV51" s="76"/>
      <c r="LW51" s="76"/>
      <c r="LX51" s="76"/>
      <c r="LY51" s="76"/>
      <c r="LZ51" s="76"/>
      <c r="MA51" s="76"/>
      <c r="MB51" s="76"/>
      <c r="MC51" s="76"/>
      <c r="MD51" s="76"/>
      <c r="ME51" s="76"/>
      <c r="MF51" s="76"/>
      <c r="MG51" s="76"/>
      <c r="MH51" s="76"/>
      <c r="MI51" s="76"/>
      <c r="MJ51" s="76"/>
      <c r="MK51" s="76"/>
      <c r="ML51" s="76"/>
      <c r="MM51" s="76"/>
      <c r="MN51" s="76"/>
      <c r="MO51" s="76"/>
      <c r="MP51" s="76"/>
      <c r="MQ51" s="76"/>
      <c r="MR51" s="76"/>
      <c r="MS51" s="76"/>
      <c r="MT51" s="76"/>
      <c r="MU51" s="76"/>
      <c r="MV51" s="76"/>
      <c r="MW51" s="76"/>
      <c r="MX51" s="76"/>
      <c r="MY51" s="76"/>
      <c r="MZ51" s="76"/>
      <c r="NA51" s="76"/>
      <c r="NB51" s="76"/>
      <c r="NC51" s="76"/>
      <c r="ND51" s="76"/>
      <c r="NE51" s="76"/>
      <c r="NF51" s="76"/>
      <c r="NG51" s="76"/>
      <c r="NH51" s="76"/>
      <c r="NI51" s="76"/>
      <c r="NJ51" s="76"/>
      <c r="NK51" s="76"/>
      <c r="NL51" s="76"/>
      <c r="NM51" s="76"/>
      <c r="NN51" s="76"/>
      <c r="NO51" s="76"/>
      <c r="NP51" s="76"/>
      <c r="NQ51" s="76"/>
      <c r="NR51" s="76"/>
      <c r="NS51" s="76"/>
      <c r="NT51" s="76"/>
      <c r="NU51" s="76"/>
      <c r="NV51" s="76"/>
      <c r="NW51" s="76"/>
      <c r="NX51" s="76"/>
      <c r="NY51" s="76"/>
      <c r="NZ51" s="76"/>
      <c r="OA51" s="76"/>
      <c r="OB51" s="76"/>
      <c r="OC51" s="76"/>
      <c r="OD51" s="76"/>
      <c r="OE51" s="76"/>
      <c r="OF51" s="76"/>
      <c r="OG51" s="76"/>
      <c r="OH51" s="76"/>
      <c r="OI51" s="76"/>
      <c r="OJ51" s="76"/>
      <c r="OK51" s="76"/>
      <c r="OL51" s="76"/>
      <c r="OM51" s="76"/>
      <c r="ON51" s="76"/>
      <c r="OO51" s="76"/>
      <c r="OP51" s="76"/>
      <c r="OQ51" s="76"/>
      <c r="OR51" s="76"/>
      <c r="OS51" s="76"/>
      <c r="OT51" s="76"/>
      <c r="OU51" s="76"/>
      <c r="OV51" s="76"/>
      <c r="OW51" s="76"/>
      <c r="OX51" s="76"/>
      <c r="OY51" s="76"/>
      <c r="OZ51" s="76"/>
      <c r="PA51" s="76"/>
      <c r="PB51" s="76"/>
      <c r="PC51" s="76"/>
      <c r="PD51" s="76"/>
      <c r="PE51" s="76"/>
      <c r="PF51" s="76"/>
      <c r="PG51" s="76"/>
      <c r="PH51" s="76"/>
      <c r="PI51" s="76"/>
      <c r="PJ51" s="76"/>
      <c r="PK51" s="76"/>
      <c r="PL51" s="76"/>
      <c r="PM51" s="76"/>
      <c r="PN51" s="76"/>
      <c r="PO51" s="76"/>
      <c r="PP51" s="76"/>
      <c r="PQ51" s="76"/>
      <c r="PR51" s="76"/>
      <c r="PS51" s="76"/>
      <c r="PT51" s="76"/>
      <c r="PU51" s="76"/>
      <c r="PV51" s="76"/>
      <c r="PW51" s="76"/>
      <c r="PX51" s="76"/>
      <c r="PY51" s="76"/>
      <c r="PZ51" s="76"/>
      <c r="QA51" s="76"/>
      <c r="QB51" s="76"/>
      <c r="QC51" s="76"/>
      <c r="QD51" s="76"/>
      <c r="QE51" s="76"/>
      <c r="QF51" s="76"/>
      <c r="QG51" s="76"/>
      <c r="QH51" s="76"/>
      <c r="QI51" s="76"/>
      <c r="QJ51" s="76"/>
      <c r="QK51" s="76"/>
      <c r="QL51" s="76"/>
      <c r="QM51" s="76"/>
      <c r="QN51" s="76"/>
      <c r="QO51" s="76"/>
      <c r="QP51" s="76"/>
      <c r="QQ51" s="76"/>
      <c r="QR51" s="76"/>
      <c r="QS51" s="76"/>
      <c r="QT51" s="76"/>
      <c r="QU51" s="76"/>
      <c r="QV51" s="76"/>
      <c r="QW51" s="76"/>
      <c r="QX51" s="76"/>
      <c r="QY51" s="76"/>
      <c r="QZ51" s="76"/>
      <c r="RA51" s="76"/>
      <c r="RB51" s="76"/>
      <c r="RC51" s="76"/>
      <c r="RD51" s="76"/>
      <c r="RE51" s="76"/>
      <c r="RF51" s="76"/>
      <c r="RG51" s="76"/>
      <c r="RH51" s="76"/>
      <c r="RI51" s="76"/>
      <c r="RJ51" s="76"/>
      <c r="RK51" s="76"/>
      <c r="RL51" s="76"/>
      <c r="RM51" s="76"/>
      <c r="RN51" s="76"/>
      <c r="RO51" s="76"/>
      <c r="RP51" s="76"/>
      <c r="RQ51" s="76"/>
      <c r="RR51" s="76"/>
      <c r="RS51" s="76"/>
      <c r="RT51" s="76"/>
      <c r="RU51" s="76"/>
      <c r="RV51" s="76"/>
      <c r="RW51" s="76"/>
      <c r="RX51" s="76"/>
      <c r="RY51" s="76"/>
      <c r="RZ51" s="76"/>
      <c r="SA51" s="76"/>
      <c r="SB51" s="76"/>
      <c r="SC51" s="76"/>
      <c r="SD51" s="76"/>
      <c r="SE51" s="76"/>
      <c r="SF51" s="76"/>
      <c r="SG51" s="76"/>
      <c r="SH51" s="76"/>
      <c r="SI51" s="76"/>
      <c r="SJ51" s="76"/>
      <c r="SK51" s="76"/>
      <c r="SL51" s="76"/>
      <c r="SM51" s="76"/>
      <c r="SN51" s="76"/>
      <c r="SO51" s="76"/>
      <c r="SP51" s="76"/>
      <c r="SQ51" s="76"/>
      <c r="SR51" s="76"/>
      <c r="SS51" s="76"/>
      <c r="ST51" s="76"/>
      <c r="SU51" s="76"/>
      <c r="SV51" s="76"/>
      <c r="SW51" s="76"/>
      <c r="SX51" s="76"/>
      <c r="SY51" s="76"/>
      <c r="SZ51" s="76"/>
      <c r="TA51" s="76"/>
      <c r="TB51" s="76"/>
      <c r="TC51" s="76"/>
      <c r="TD51" s="76"/>
      <c r="TE51" s="76"/>
      <c r="TF51" s="76"/>
      <c r="TG51" s="76"/>
      <c r="TH51" s="76"/>
      <c r="TI51" s="76"/>
      <c r="TJ51" s="76"/>
      <c r="TK51" s="76"/>
      <c r="TL51" s="76"/>
      <c r="TM51" s="76"/>
      <c r="TN51" s="76"/>
      <c r="TO51" s="76"/>
      <c r="TP51" s="76"/>
      <c r="TQ51" s="76"/>
      <c r="TR51" s="76"/>
      <c r="TS51" s="76"/>
      <c r="TT51" s="76"/>
      <c r="TU51" s="76"/>
      <c r="TV51" s="76"/>
      <c r="TW51" s="76"/>
      <c r="TX51" s="76"/>
      <c r="TY51" s="76"/>
      <c r="TZ51" s="76"/>
      <c r="UA51" s="76"/>
      <c r="UB51" s="76"/>
      <c r="UC51" s="76"/>
      <c r="UD51" s="76"/>
      <c r="UE51" s="76"/>
      <c r="UF51" s="76"/>
      <c r="UG51" s="76"/>
      <c r="UH51" s="76"/>
      <c r="UI51" s="76"/>
      <c r="UJ51" s="76"/>
      <c r="UK51" s="76"/>
      <c r="UL51" s="76"/>
      <c r="UM51" s="76"/>
      <c r="UN51" s="76"/>
      <c r="UO51" s="76"/>
      <c r="UP51" s="76"/>
      <c r="UQ51" s="76"/>
      <c r="UR51" s="76"/>
      <c r="US51" s="76"/>
      <c r="UT51" s="76"/>
      <c r="UU51" s="76"/>
      <c r="UV51" s="76"/>
      <c r="UW51" s="76"/>
      <c r="UX51" s="76"/>
      <c r="UY51" s="76"/>
      <c r="UZ51" s="76"/>
      <c r="VA51" s="76"/>
      <c r="VB51" s="76"/>
      <c r="VC51" s="76"/>
      <c r="VD51" s="76"/>
      <c r="VE51" s="76"/>
      <c r="VF51" s="76"/>
      <c r="VG51" s="76"/>
      <c r="VH51" s="76"/>
      <c r="VI51" s="76"/>
      <c r="VJ51" s="76"/>
      <c r="VK51" s="76"/>
      <c r="VL51" s="76"/>
      <c r="VM51" s="76"/>
      <c r="VN51" s="76"/>
      <c r="VO51" s="76"/>
      <c r="VP51" s="76"/>
      <c r="VQ51" s="76"/>
      <c r="VR51" s="76"/>
      <c r="VS51" s="76"/>
      <c r="VT51" s="76"/>
      <c r="VU51" s="76"/>
      <c r="VV51" s="76"/>
      <c r="VW51" s="76"/>
      <c r="VX51" s="76"/>
      <c r="VY51" s="76"/>
      <c r="VZ51" s="76"/>
      <c r="WA51" s="76"/>
      <c r="WB51" s="76"/>
      <c r="WC51" s="76"/>
      <c r="WD51" s="76"/>
      <c r="WE51" s="76"/>
      <c r="WF51" s="76"/>
      <c r="WG51" s="76"/>
      <c r="WH51" s="76"/>
      <c r="WI51" s="76"/>
      <c r="WJ51" s="76"/>
      <c r="WK51" s="76"/>
      <c r="WL51" s="76"/>
      <c r="WM51" s="76"/>
      <c r="WN51" s="76"/>
      <c r="WO51" s="76"/>
      <c r="WP51" s="76"/>
      <c r="WQ51" s="76"/>
      <c r="WR51" s="76"/>
      <c r="WS51" s="76"/>
      <c r="WT51" s="76"/>
      <c r="WU51" s="76"/>
      <c r="WV51" s="76"/>
      <c r="WW51" s="76"/>
      <c r="WX51" s="76"/>
      <c r="WY51" s="76"/>
      <c r="WZ51" s="76"/>
      <c r="XA51" s="76"/>
      <c r="XB51" s="76"/>
      <c r="XC51" s="76"/>
      <c r="XD51" s="76"/>
      <c r="XE51" s="76"/>
      <c r="XF51" s="76"/>
      <c r="XG51" s="76"/>
      <c r="XH51" s="76"/>
      <c r="XI51" s="76"/>
      <c r="XJ51" s="76"/>
      <c r="XK51" s="76"/>
      <c r="XL51" s="76"/>
      <c r="XM51" s="76"/>
      <c r="XN51" s="76"/>
      <c r="XO51" s="76"/>
      <c r="XP51" s="76"/>
      <c r="XQ51" s="76"/>
      <c r="XR51" s="76"/>
      <c r="XS51" s="76"/>
      <c r="XT51" s="76"/>
      <c r="XU51" s="76"/>
      <c r="XV51" s="76"/>
      <c r="XW51" s="76"/>
      <c r="XX51" s="76"/>
      <c r="XY51" s="76"/>
      <c r="XZ51" s="76"/>
      <c r="YA51" s="76"/>
      <c r="YB51" s="76"/>
      <c r="YC51" s="76"/>
      <c r="YD51" s="76"/>
      <c r="YE51" s="76"/>
      <c r="YF51" s="76"/>
      <c r="YG51" s="76"/>
      <c r="YH51" s="76"/>
      <c r="YI51" s="76"/>
      <c r="YJ51" s="76"/>
      <c r="YK51" s="76"/>
      <c r="YL51" s="76"/>
      <c r="YM51" s="76"/>
      <c r="YN51" s="76"/>
      <c r="YO51" s="76"/>
      <c r="YP51" s="76"/>
      <c r="YQ51" s="76"/>
      <c r="YR51" s="76"/>
      <c r="YS51" s="76"/>
      <c r="YT51" s="76"/>
      <c r="YU51" s="76"/>
      <c r="YV51" s="76"/>
      <c r="YW51" s="76"/>
      <c r="YX51" s="76"/>
      <c r="YY51" s="76"/>
      <c r="YZ51" s="76"/>
      <c r="ZA51" s="76"/>
      <c r="ZB51" s="76"/>
      <c r="ZC51" s="76"/>
      <c r="ZD51" s="76"/>
      <c r="ZE51" s="76"/>
      <c r="ZF51" s="76"/>
      <c r="ZG51" s="76"/>
      <c r="ZH51" s="76"/>
      <c r="ZI51" s="76"/>
      <c r="ZJ51" s="76"/>
      <c r="ZK51" s="76"/>
      <c r="ZL51" s="76"/>
      <c r="ZM51" s="76"/>
      <c r="ZN51" s="76"/>
      <c r="ZO51" s="76"/>
      <c r="ZP51" s="76"/>
      <c r="ZQ51" s="76"/>
      <c r="ZR51" s="76"/>
      <c r="ZS51" s="76"/>
      <c r="ZT51" s="76"/>
      <c r="ZU51" s="76"/>
      <c r="ZV51" s="76"/>
      <c r="ZW51" s="76"/>
      <c r="ZX51" s="76"/>
      <c r="ZY51" s="76"/>
      <c r="ZZ51" s="76"/>
      <c r="AAA51" s="76"/>
      <c r="AAB51" s="76"/>
      <c r="AAC51" s="76"/>
      <c r="AAD51" s="76"/>
      <c r="AAE51" s="76"/>
      <c r="AAF51" s="76"/>
      <c r="AAG51" s="76"/>
      <c r="AAH51" s="76"/>
      <c r="AAI51" s="76"/>
      <c r="AAJ51" s="76"/>
      <c r="AAK51" s="76"/>
      <c r="AAL51" s="76"/>
      <c r="AAM51" s="76"/>
      <c r="AAN51" s="76"/>
      <c r="AAO51" s="76"/>
      <c r="AAP51" s="76"/>
      <c r="AAQ51" s="76"/>
      <c r="AAR51" s="76"/>
      <c r="AAS51" s="76"/>
      <c r="AAT51" s="76"/>
      <c r="AAU51" s="76"/>
      <c r="AAV51" s="76"/>
      <c r="AAW51" s="76"/>
      <c r="AAX51" s="76"/>
      <c r="AAY51" s="76"/>
      <c r="AAZ51" s="76"/>
      <c r="ABA51" s="76"/>
      <c r="ABB51" s="76"/>
      <c r="ABC51" s="76"/>
      <c r="ABD51" s="76"/>
      <c r="ABE51" s="76"/>
      <c r="ABF51" s="76"/>
      <c r="ABG51" s="76"/>
      <c r="ABH51" s="76"/>
      <c r="ABI51" s="76"/>
      <c r="ABJ51" s="76"/>
      <c r="ABK51" s="76"/>
      <c r="ABL51" s="76"/>
      <c r="ABM51" s="76"/>
      <c r="ABN51" s="76"/>
      <c r="ABO51" s="76"/>
      <c r="ABP51" s="76"/>
      <c r="ABQ51" s="76"/>
      <c r="ABR51" s="76"/>
      <c r="ABS51" s="76"/>
      <c r="ABT51" s="76"/>
      <c r="ABU51" s="76"/>
      <c r="ABV51" s="76"/>
      <c r="ABW51" s="76"/>
      <c r="ABX51" s="76"/>
      <c r="ABY51" s="76"/>
      <c r="ABZ51" s="76"/>
      <c r="ACA51" s="76"/>
      <c r="ACB51" s="76"/>
      <c r="ACC51" s="76"/>
      <c r="ACD51" s="76"/>
      <c r="ACE51" s="76"/>
      <c r="ACF51" s="76"/>
      <c r="ACG51" s="76"/>
      <c r="ACH51" s="76"/>
      <c r="ACI51" s="76"/>
      <c r="ACJ51" s="76"/>
      <c r="ACK51" s="76"/>
      <c r="ACL51" s="76"/>
      <c r="ACM51" s="76"/>
      <c r="ACN51" s="76"/>
      <c r="ACO51" s="76"/>
      <c r="ACP51" s="76"/>
      <c r="ACQ51" s="76"/>
      <c r="ACR51" s="76"/>
      <c r="ACS51" s="76"/>
      <c r="ACT51" s="76"/>
      <c r="ACU51" s="76"/>
      <c r="ACV51" s="76"/>
      <c r="ACW51" s="76"/>
      <c r="ACX51" s="76"/>
      <c r="ACY51" s="76"/>
      <c r="ACZ51" s="76"/>
      <c r="ADA51" s="76"/>
      <c r="ADB51" s="76"/>
      <c r="ADC51" s="76"/>
      <c r="ADD51" s="76"/>
      <c r="ADE51" s="76"/>
      <c r="ADF51" s="76"/>
      <c r="ADG51" s="76"/>
      <c r="ADH51" s="76"/>
      <c r="ADI51" s="76"/>
      <c r="ADJ51" s="76"/>
      <c r="ADK51" s="76"/>
      <c r="ADL51" s="76"/>
      <c r="ADM51" s="76"/>
      <c r="ADN51" s="76"/>
      <c r="ADO51" s="76"/>
      <c r="ADP51" s="76"/>
      <c r="ADQ51" s="76"/>
      <c r="ADR51" s="76"/>
      <c r="ADS51" s="76"/>
      <c r="ADT51" s="76"/>
      <c r="ADU51" s="76"/>
      <c r="ADV51" s="76"/>
      <c r="ADW51" s="76"/>
      <c r="ADX51" s="76"/>
      <c r="ADY51" s="76"/>
      <c r="ADZ51" s="76"/>
      <c r="AEA51" s="76"/>
      <c r="AEB51" s="76"/>
      <c r="AEC51" s="76"/>
      <c r="AED51" s="76"/>
      <c r="AEE51" s="76"/>
      <c r="AEF51" s="76"/>
      <c r="AEG51" s="76"/>
      <c r="AEH51" s="76"/>
      <c r="AEI51" s="76"/>
      <c r="AEJ51" s="76"/>
      <c r="AEK51" s="76"/>
      <c r="AEL51" s="76"/>
      <c r="AEM51" s="76"/>
      <c r="AEN51" s="76"/>
      <c r="AEO51" s="76"/>
      <c r="AEP51" s="76"/>
      <c r="AEQ51" s="76"/>
      <c r="AER51" s="76"/>
      <c r="AES51" s="76"/>
      <c r="AET51" s="76"/>
      <c r="AEU51" s="76"/>
      <c r="AEV51" s="76"/>
      <c r="AEW51" s="76"/>
      <c r="AEX51" s="76"/>
      <c r="AEY51" s="76"/>
      <c r="AEZ51" s="76"/>
      <c r="AFA51" s="76"/>
      <c r="AFB51" s="76"/>
      <c r="AFC51" s="76"/>
      <c r="AFD51" s="76"/>
      <c r="AFE51" s="76"/>
      <c r="AFF51" s="76"/>
      <c r="AFG51" s="76"/>
      <c r="AFH51" s="76"/>
      <c r="AFI51" s="76"/>
      <c r="AFJ51" s="76"/>
      <c r="AFK51" s="76"/>
      <c r="AFL51" s="76"/>
      <c r="AFM51" s="76"/>
      <c r="AFN51" s="76"/>
      <c r="AFO51" s="76"/>
      <c r="AFP51" s="76"/>
      <c r="AFQ51" s="76"/>
      <c r="AFR51" s="76"/>
      <c r="AFS51" s="76"/>
      <c r="AFT51" s="76"/>
      <c r="AFU51" s="76"/>
      <c r="AFV51" s="76"/>
      <c r="AFW51" s="76"/>
      <c r="AFX51" s="76"/>
      <c r="AFY51" s="76"/>
      <c r="AFZ51" s="76"/>
      <c r="AGA51" s="76"/>
      <c r="AGB51" s="76"/>
      <c r="AGC51" s="76"/>
      <c r="AGD51" s="76"/>
      <c r="AGE51" s="76"/>
      <c r="AGF51" s="76"/>
      <c r="AGG51" s="76"/>
      <c r="AGH51" s="76"/>
      <c r="AGI51" s="76"/>
      <c r="AGJ51" s="76"/>
      <c r="AGK51" s="76"/>
      <c r="AGL51" s="76"/>
      <c r="AGM51" s="76"/>
      <c r="AGN51" s="76"/>
      <c r="AGO51" s="76"/>
      <c r="AGP51" s="76"/>
      <c r="AGQ51" s="76"/>
      <c r="AGR51" s="76"/>
      <c r="AGS51" s="76"/>
      <c r="AGT51" s="76"/>
      <c r="AGU51" s="76"/>
      <c r="AGV51" s="76"/>
      <c r="AGW51" s="76"/>
      <c r="AGX51" s="76"/>
      <c r="AGY51" s="76"/>
      <c r="AGZ51" s="76"/>
      <c r="AHA51" s="76"/>
      <c r="AHB51" s="76"/>
      <c r="AHC51" s="76"/>
      <c r="AHD51" s="76"/>
      <c r="AHE51" s="76"/>
      <c r="AHF51" s="76"/>
      <c r="AHG51" s="76"/>
      <c r="AHH51" s="76"/>
      <c r="AHI51" s="76"/>
      <c r="AHJ51" s="76"/>
      <c r="AHK51" s="76"/>
      <c r="AHL51" s="76"/>
      <c r="AHM51" s="76"/>
      <c r="AHN51" s="76"/>
      <c r="AHO51" s="76"/>
      <c r="AHP51" s="76"/>
      <c r="AHQ51" s="76"/>
      <c r="AHR51" s="76"/>
      <c r="AHS51" s="76"/>
      <c r="AHT51" s="76"/>
      <c r="AHU51" s="76"/>
      <c r="AHV51" s="76"/>
      <c r="AHW51" s="76"/>
      <c r="AHX51" s="76"/>
      <c r="AHY51" s="76"/>
      <c r="AHZ51" s="76"/>
      <c r="AIA51" s="76"/>
      <c r="AIB51" s="76"/>
      <c r="AIC51" s="76"/>
      <c r="AID51" s="76"/>
      <c r="AIE51" s="76"/>
      <c r="AIF51" s="76"/>
      <c r="AIG51" s="76"/>
      <c r="AIH51" s="76"/>
      <c r="AII51" s="76"/>
      <c r="AIJ51" s="76"/>
      <c r="AIK51" s="76"/>
      <c r="AIL51" s="76"/>
      <c r="AIM51" s="76"/>
      <c r="AIN51" s="76"/>
      <c r="AIO51" s="76"/>
      <c r="AIP51" s="76"/>
      <c r="AIQ51" s="76"/>
      <c r="AIR51" s="76"/>
      <c r="AIS51" s="76"/>
      <c r="AIT51" s="76"/>
      <c r="AIU51" s="76"/>
      <c r="AIV51" s="76"/>
      <c r="AIW51" s="76"/>
      <c r="AIX51" s="76"/>
      <c r="AIY51" s="76"/>
      <c r="AIZ51" s="76"/>
      <c r="AJA51" s="76"/>
      <c r="AJB51" s="76"/>
      <c r="AJC51" s="76"/>
      <c r="AJD51" s="76"/>
      <c r="AJE51" s="76"/>
      <c r="AJF51" s="76"/>
      <c r="AJG51" s="76"/>
      <c r="AJH51" s="76"/>
      <c r="AJI51" s="76"/>
      <c r="AJJ51" s="76"/>
      <c r="AJK51" s="76"/>
      <c r="AJL51" s="76"/>
      <c r="AJM51" s="76"/>
      <c r="AJN51" s="76"/>
      <c r="AJO51" s="76"/>
      <c r="AJP51" s="76"/>
      <c r="AJQ51" s="76"/>
      <c r="AJR51" s="76"/>
      <c r="AJS51" s="76"/>
      <c r="AJT51" s="76"/>
      <c r="AJU51" s="76"/>
      <c r="AJV51" s="76"/>
      <c r="AJW51" s="76"/>
      <c r="AJX51" s="76"/>
      <c r="AJY51" s="76"/>
      <c r="AJZ51" s="76"/>
      <c r="AKA51" s="76"/>
      <c r="AKB51" s="76"/>
      <c r="AKC51" s="76"/>
      <c r="AKD51" s="76"/>
      <c r="AKE51" s="76"/>
      <c r="AKF51" s="76"/>
      <c r="AKG51" s="76"/>
      <c r="AKH51" s="76"/>
      <c r="AKI51" s="76"/>
      <c r="AKJ51" s="76"/>
      <c r="AKK51" s="76"/>
      <c r="AKL51" s="76"/>
      <c r="AKM51" s="76"/>
      <c r="AKN51" s="76"/>
      <c r="AKO51" s="76"/>
      <c r="AKP51" s="76"/>
      <c r="AKQ51" s="76"/>
      <c r="AKR51" s="76"/>
      <c r="AKS51" s="76"/>
      <c r="AKT51" s="76"/>
      <c r="AKU51" s="76"/>
      <c r="AKV51" s="76"/>
      <c r="AKW51" s="76"/>
      <c r="AKX51" s="76"/>
      <c r="AKY51" s="76"/>
      <c r="AKZ51" s="76"/>
      <c r="ALA51" s="76"/>
      <c r="ALB51" s="76"/>
      <c r="ALC51" s="76"/>
      <c r="ALD51" s="76"/>
      <c r="ALE51" s="76"/>
      <c r="ALF51" s="76"/>
      <c r="ALG51" s="76"/>
      <c r="ALH51" s="76"/>
      <c r="ALI51" s="76"/>
      <c r="ALJ51" s="76"/>
      <c r="ALK51" s="76"/>
      <c r="ALL51" s="76"/>
      <c r="ALM51" s="76"/>
      <c r="ALN51" s="76"/>
      <c r="ALO51" s="76"/>
      <c r="ALP51" s="76"/>
      <c r="ALQ51" s="76"/>
      <c r="ALR51" s="76"/>
      <c r="ALS51" s="76"/>
      <c r="ALT51" s="76"/>
      <c r="ALU51" s="76"/>
      <c r="ALV51" s="76"/>
      <c r="ALW51" s="76"/>
      <c r="ALX51" s="76"/>
      <c r="ALY51" s="76"/>
      <c r="ALZ51" s="76"/>
      <c r="AMA51" s="76"/>
      <c r="AMB51" s="76"/>
      <c r="AMC51" s="76"/>
      <c r="AMD51" s="76"/>
      <c r="AME51" s="76"/>
      <c r="AMF51" s="76"/>
      <c r="AMG51" s="76"/>
      <c r="AMH51" s="76"/>
      <c r="AMI51" s="76"/>
      <c r="AMJ51" s="76"/>
    </row>
    <row r="52" spans="1:1025" ht="14.25" customHeight="1" x14ac:dyDescent="0.25">
      <c r="A52" s="184"/>
      <c r="B52" s="185">
        <v>183</v>
      </c>
      <c r="C52" s="95" t="s">
        <v>293</v>
      </c>
      <c r="D52" s="25">
        <v>389.4</v>
      </c>
      <c r="E52" s="1">
        <f>VLOOKUP(B52,[1]CaNhan!$A$1:$E$252,5,0)</f>
        <v>1.03</v>
      </c>
      <c r="F52" s="1">
        <f t="shared" si="16"/>
        <v>401.08199999999999</v>
      </c>
      <c r="G52" s="1">
        <f>VLOOKUP(B52,[1]CaNhan!$A$1:$G$252,7,0)</f>
        <v>0.96666600000000003</v>
      </c>
      <c r="H52" s="1">
        <f t="shared" si="17"/>
        <v>387.71233261200001</v>
      </c>
      <c r="I52" s="220">
        <f t="shared" si="15"/>
        <v>3731634.0233121719</v>
      </c>
      <c r="J52" s="117"/>
      <c r="K52" s="221">
        <f>VLOOKUP(B52,[1]CaNhan!$A$1:$D$252,4,0)</f>
        <v>389.4</v>
      </c>
      <c r="L52" s="250">
        <f t="shared" si="4"/>
        <v>0</v>
      </c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  <c r="BO52" s="76"/>
      <c r="BP52" s="76"/>
      <c r="BQ52" s="76"/>
      <c r="BR52" s="76"/>
      <c r="BS52" s="76"/>
      <c r="BT52" s="76"/>
      <c r="BU52" s="76"/>
      <c r="BV52" s="76"/>
      <c r="BW52" s="76"/>
      <c r="BX52" s="76"/>
      <c r="BY52" s="76"/>
      <c r="BZ52" s="76"/>
      <c r="CA52" s="76"/>
      <c r="CB52" s="76"/>
      <c r="CC52" s="76"/>
      <c r="CD52" s="76"/>
      <c r="CE52" s="76"/>
      <c r="CF52" s="76"/>
      <c r="CG52" s="76"/>
      <c r="CH52" s="76"/>
      <c r="CI52" s="76"/>
      <c r="CJ52" s="76"/>
      <c r="CK52" s="76"/>
      <c r="CL52" s="76"/>
      <c r="CM52" s="76"/>
      <c r="CN52" s="76"/>
      <c r="CO52" s="76"/>
      <c r="CP52" s="76"/>
      <c r="CQ52" s="76"/>
      <c r="CR52" s="76"/>
      <c r="CS52" s="76"/>
      <c r="CT52" s="76"/>
      <c r="CU52" s="76"/>
      <c r="CV52" s="76"/>
      <c r="CW52" s="76"/>
      <c r="CX52" s="76"/>
      <c r="CY52" s="76"/>
      <c r="CZ52" s="76"/>
      <c r="DA52" s="76"/>
      <c r="DB52" s="76"/>
      <c r="DC52" s="76"/>
      <c r="DD52" s="76"/>
      <c r="DE52" s="76"/>
      <c r="DF52" s="76"/>
      <c r="DG52" s="76"/>
      <c r="DH52" s="76"/>
      <c r="DI52" s="76"/>
      <c r="DJ52" s="76"/>
      <c r="DK52" s="76"/>
      <c r="DL52" s="76"/>
      <c r="DM52" s="76"/>
      <c r="DN52" s="76"/>
      <c r="DO52" s="76"/>
      <c r="DP52" s="76"/>
      <c r="DQ52" s="76"/>
      <c r="DR52" s="76"/>
      <c r="DS52" s="76"/>
      <c r="DT52" s="76"/>
      <c r="DU52" s="76"/>
      <c r="DV52" s="76"/>
      <c r="DW52" s="76"/>
      <c r="DX52" s="76"/>
      <c r="DY52" s="76"/>
      <c r="DZ52" s="76"/>
      <c r="EA52" s="76"/>
      <c r="EB52" s="76"/>
      <c r="EC52" s="76"/>
      <c r="ED52" s="76"/>
      <c r="EE52" s="76"/>
      <c r="EF52" s="76"/>
      <c r="EG52" s="76"/>
      <c r="EH52" s="76"/>
      <c r="EI52" s="76"/>
      <c r="EJ52" s="76"/>
      <c r="EK52" s="76"/>
      <c r="EL52" s="76"/>
      <c r="EM52" s="76"/>
      <c r="EN52" s="76"/>
      <c r="EO52" s="76"/>
      <c r="EP52" s="76"/>
      <c r="EQ52" s="76"/>
      <c r="ER52" s="76"/>
      <c r="ES52" s="76"/>
      <c r="ET52" s="76"/>
      <c r="EU52" s="76"/>
      <c r="EV52" s="76"/>
      <c r="EW52" s="76"/>
      <c r="EX52" s="76"/>
      <c r="EY52" s="76"/>
      <c r="EZ52" s="76"/>
      <c r="FA52" s="76"/>
      <c r="FB52" s="76"/>
      <c r="FC52" s="76"/>
      <c r="FD52" s="76"/>
      <c r="FE52" s="76"/>
      <c r="FF52" s="76"/>
      <c r="FG52" s="76"/>
      <c r="FH52" s="76"/>
      <c r="FI52" s="76"/>
      <c r="FJ52" s="76"/>
      <c r="FK52" s="76"/>
      <c r="FL52" s="76"/>
      <c r="FM52" s="76"/>
      <c r="FN52" s="76"/>
      <c r="FO52" s="76"/>
      <c r="FP52" s="76"/>
      <c r="FQ52" s="76"/>
      <c r="FR52" s="76"/>
      <c r="FS52" s="76"/>
      <c r="FT52" s="76"/>
      <c r="FU52" s="76"/>
      <c r="FV52" s="76"/>
      <c r="FW52" s="76"/>
      <c r="FX52" s="76"/>
      <c r="FY52" s="76"/>
      <c r="FZ52" s="76"/>
      <c r="GA52" s="76"/>
      <c r="GB52" s="76"/>
      <c r="GC52" s="76"/>
      <c r="GD52" s="76"/>
      <c r="GE52" s="76"/>
      <c r="GF52" s="76"/>
      <c r="GG52" s="76"/>
      <c r="GH52" s="76"/>
      <c r="GI52" s="76"/>
      <c r="GJ52" s="76"/>
      <c r="GK52" s="76"/>
      <c r="GL52" s="76"/>
      <c r="GM52" s="76"/>
      <c r="GN52" s="76"/>
      <c r="GO52" s="76"/>
      <c r="GP52" s="76"/>
      <c r="GQ52" s="76"/>
      <c r="GR52" s="76"/>
      <c r="GS52" s="76"/>
      <c r="GT52" s="76"/>
      <c r="GU52" s="76"/>
      <c r="GV52" s="76"/>
      <c r="GW52" s="76"/>
      <c r="GX52" s="76"/>
      <c r="GY52" s="76"/>
      <c r="GZ52" s="76"/>
      <c r="HA52" s="76"/>
      <c r="HB52" s="76"/>
      <c r="HC52" s="76"/>
      <c r="HD52" s="76"/>
      <c r="HE52" s="76"/>
      <c r="HF52" s="76"/>
      <c r="HG52" s="76"/>
      <c r="HH52" s="76"/>
      <c r="HI52" s="76"/>
      <c r="HJ52" s="76"/>
      <c r="HK52" s="76"/>
      <c r="HL52" s="76"/>
      <c r="HM52" s="76"/>
      <c r="HN52" s="76"/>
      <c r="HO52" s="76"/>
      <c r="HP52" s="76"/>
      <c r="HQ52" s="76"/>
      <c r="HR52" s="76"/>
      <c r="HS52" s="76"/>
      <c r="HT52" s="76"/>
      <c r="HU52" s="76"/>
      <c r="HV52" s="76"/>
      <c r="HW52" s="76"/>
      <c r="HX52" s="76"/>
      <c r="HY52" s="76"/>
      <c r="HZ52" s="76"/>
      <c r="IA52" s="76"/>
      <c r="IB52" s="76"/>
      <c r="IC52" s="76"/>
      <c r="ID52" s="76"/>
      <c r="IE52" s="76"/>
      <c r="IF52" s="76"/>
      <c r="IG52" s="76"/>
      <c r="IH52" s="76"/>
      <c r="II52" s="76"/>
      <c r="IJ52" s="76"/>
      <c r="IK52" s="76"/>
      <c r="IL52" s="76"/>
      <c r="IM52" s="76"/>
      <c r="IN52" s="76"/>
      <c r="IO52" s="76"/>
      <c r="IP52" s="76"/>
      <c r="IQ52" s="76"/>
      <c r="IR52" s="76"/>
      <c r="IS52" s="76"/>
      <c r="IT52" s="76"/>
      <c r="IU52" s="76"/>
      <c r="IV52" s="76"/>
      <c r="IW52" s="76"/>
      <c r="IX52" s="76"/>
      <c r="IY52" s="76"/>
      <c r="IZ52" s="76"/>
      <c r="JA52" s="76"/>
      <c r="JB52" s="76"/>
      <c r="JC52" s="76"/>
      <c r="JD52" s="76"/>
      <c r="JE52" s="76"/>
      <c r="JF52" s="76"/>
      <c r="JG52" s="76"/>
      <c r="JH52" s="76"/>
      <c r="JI52" s="76"/>
      <c r="JJ52" s="76"/>
      <c r="JK52" s="76"/>
      <c r="JL52" s="76"/>
      <c r="JM52" s="76"/>
      <c r="JN52" s="76"/>
      <c r="JO52" s="76"/>
      <c r="JP52" s="76"/>
      <c r="JQ52" s="76"/>
      <c r="JR52" s="76"/>
      <c r="JS52" s="76"/>
      <c r="JT52" s="76"/>
      <c r="JU52" s="76"/>
      <c r="JV52" s="76"/>
      <c r="JW52" s="76"/>
      <c r="JX52" s="76"/>
      <c r="JY52" s="76"/>
      <c r="JZ52" s="76"/>
      <c r="KA52" s="76"/>
      <c r="KB52" s="76"/>
      <c r="KC52" s="76"/>
      <c r="KD52" s="76"/>
      <c r="KE52" s="76"/>
      <c r="KF52" s="76"/>
      <c r="KG52" s="76"/>
      <c r="KH52" s="76"/>
      <c r="KI52" s="76"/>
      <c r="KJ52" s="76"/>
      <c r="KK52" s="76"/>
      <c r="KL52" s="76"/>
      <c r="KM52" s="76"/>
      <c r="KN52" s="76"/>
      <c r="KO52" s="76"/>
      <c r="KP52" s="76"/>
      <c r="KQ52" s="76"/>
      <c r="KR52" s="76"/>
      <c r="KS52" s="76"/>
      <c r="KT52" s="76"/>
      <c r="KU52" s="76"/>
      <c r="KV52" s="76"/>
      <c r="KW52" s="76"/>
      <c r="KX52" s="76"/>
      <c r="KY52" s="76"/>
      <c r="KZ52" s="76"/>
      <c r="LA52" s="76"/>
      <c r="LB52" s="76"/>
      <c r="LC52" s="76"/>
      <c r="LD52" s="76"/>
      <c r="LE52" s="76"/>
      <c r="LF52" s="76"/>
      <c r="LG52" s="76"/>
      <c r="LH52" s="76"/>
      <c r="LI52" s="76"/>
      <c r="LJ52" s="76"/>
      <c r="LK52" s="76"/>
      <c r="LL52" s="76"/>
      <c r="LM52" s="76"/>
      <c r="LN52" s="76"/>
      <c r="LO52" s="76"/>
      <c r="LP52" s="76"/>
      <c r="LQ52" s="76"/>
      <c r="LR52" s="76"/>
      <c r="LS52" s="76"/>
      <c r="LT52" s="76"/>
      <c r="LU52" s="76"/>
      <c r="LV52" s="76"/>
      <c r="LW52" s="76"/>
      <c r="LX52" s="76"/>
      <c r="LY52" s="76"/>
      <c r="LZ52" s="76"/>
      <c r="MA52" s="76"/>
      <c r="MB52" s="76"/>
      <c r="MC52" s="76"/>
      <c r="MD52" s="76"/>
      <c r="ME52" s="76"/>
      <c r="MF52" s="76"/>
      <c r="MG52" s="76"/>
      <c r="MH52" s="76"/>
      <c r="MI52" s="76"/>
      <c r="MJ52" s="76"/>
      <c r="MK52" s="76"/>
      <c r="ML52" s="76"/>
      <c r="MM52" s="76"/>
      <c r="MN52" s="76"/>
      <c r="MO52" s="76"/>
      <c r="MP52" s="76"/>
      <c r="MQ52" s="76"/>
      <c r="MR52" s="76"/>
      <c r="MS52" s="76"/>
      <c r="MT52" s="76"/>
      <c r="MU52" s="76"/>
      <c r="MV52" s="76"/>
      <c r="MW52" s="76"/>
      <c r="MX52" s="76"/>
      <c r="MY52" s="76"/>
      <c r="MZ52" s="76"/>
      <c r="NA52" s="76"/>
      <c r="NB52" s="76"/>
      <c r="NC52" s="76"/>
      <c r="ND52" s="76"/>
      <c r="NE52" s="76"/>
      <c r="NF52" s="76"/>
      <c r="NG52" s="76"/>
      <c r="NH52" s="76"/>
      <c r="NI52" s="76"/>
      <c r="NJ52" s="76"/>
      <c r="NK52" s="76"/>
      <c r="NL52" s="76"/>
      <c r="NM52" s="76"/>
      <c r="NN52" s="76"/>
      <c r="NO52" s="76"/>
      <c r="NP52" s="76"/>
      <c r="NQ52" s="76"/>
      <c r="NR52" s="76"/>
      <c r="NS52" s="76"/>
      <c r="NT52" s="76"/>
      <c r="NU52" s="76"/>
      <c r="NV52" s="76"/>
      <c r="NW52" s="76"/>
      <c r="NX52" s="76"/>
      <c r="NY52" s="76"/>
      <c r="NZ52" s="76"/>
      <c r="OA52" s="76"/>
      <c r="OB52" s="76"/>
      <c r="OC52" s="76"/>
      <c r="OD52" s="76"/>
      <c r="OE52" s="76"/>
      <c r="OF52" s="76"/>
      <c r="OG52" s="76"/>
      <c r="OH52" s="76"/>
      <c r="OI52" s="76"/>
      <c r="OJ52" s="76"/>
      <c r="OK52" s="76"/>
      <c r="OL52" s="76"/>
      <c r="OM52" s="76"/>
      <c r="ON52" s="76"/>
      <c r="OO52" s="76"/>
      <c r="OP52" s="76"/>
      <c r="OQ52" s="76"/>
      <c r="OR52" s="76"/>
      <c r="OS52" s="76"/>
      <c r="OT52" s="76"/>
      <c r="OU52" s="76"/>
      <c r="OV52" s="76"/>
      <c r="OW52" s="76"/>
      <c r="OX52" s="76"/>
      <c r="OY52" s="76"/>
      <c r="OZ52" s="76"/>
      <c r="PA52" s="76"/>
      <c r="PB52" s="76"/>
      <c r="PC52" s="76"/>
      <c r="PD52" s="76"/>
      <c r="PE52" s="76"/>
      <c r="PF52" s="76"/>
      <c r="PG52" s="76"/>
      <c r="PH52" s="76"/>
      <c r="PI52" s="76"/>
      <c r="PJ52" s="76"/>
      <c r="PK52" s="76"/>
      <c r="PL52" s="76"/>
      <c r="PM52" s="76"/>
      <c r="PN52" s="76"/>
      <c r="PO52" s="76"/>
      <c r="PP52" s="76"/>
      <c r="PQ52" s="76"/>
      <c r="PR52" s="76"/>
      <c r="PS52" s="76"/>
      <c r="PT52" s="76"/>
      <c r="PU52" s="76"/>
      <c r="PV52" s="76"/>
      <c r="PW52" s="76"/>
      <c r="PX52" s="76"/>
      <c r="PY52" s="76"/>
      <c r="PZ52" s="76"/>
      <c r="QA52" s="76"/>
      <c r="QB52" s="76"/>
      <c r="QC52" s="76"/>
      <c r="QD52" s="76"/>
      <c r="QE52" s="76"/>
      <c r="QF52" s="76"/>
      <c r="QG52" s="76"/>
      <c r="QH52" s="76"/>
      <c r="QI52" s="76"/>
      <c r="QJ52" s="76"/>
      <c r="QK52" s="76"/>
      <c r="QL52" s="76"/>
      <c r="QM52" s="76"/>
      <c r="QN52" s="76"/>
      <c r="QO52" s="76"/>
      <c r="QP52" s="76"/>
      <c r="QQ52" s="76"/>
      <c r="QR52" s="76"/>
      <c r="QS52" s="76"/>
      <c r="QT52" s="76"/>
      <c r="QU52" s="76"/>
      <c r="QV52" s="76"/>
      <c r="QW52" s="76"/>
      <c r="QX52" s="76"/>
      <c r="QY52" s="76"/>
      <c r="QZ52" s="76"/>
      <c r="RA52" s="76"/>
      <c r="RB52" s="76"/>
      <c r="RC52" s="76"/>
      <c r="RD52" s="76"/>
      <c r="RE52" s="76"/>
      <c r="RF52" s="76"/>
      <c r="RG52" s="76"/>
      <c r="RH52" s="76"/>
      <c r="RI52" s="76"/>
      <c r="RJ52" s="76"/>
      <c r="RK52" s="76"/>
      <c r="RL52" s="76"/>
      <c r="RM52" s="76"/>
      <c r="RN52" s="76"/>
      <c r="RO52" s="76"/>
      <c r="RP52" s="76"/>
      <c r="RQ52" s="76"/>
      <c r="RR52" s="76"/>
      <c r="RS52" s="76"/>
      <c r="RT52" s="76"/>
      <c r="RU52" s="76"/>
      <c r="RV52" s="76"/>
      <c r="RW52" s="76"/>
      <c r="RX52" s="76"/>
      <c r="RY52" s="76"/>
      <c r="RZ52" s="76"/>
      <c r="SA52" s="76"/>
      <c r="SB52" s="76"/>
      <c r="SC52" s="76"/>
      <c r="SD52" s="76"/>
      <c r="SE52" s="76"/>
      <c r="SF52" s="76"/>
      <c r="SG52" s="76"/>
      <c r="SH52" s="76"/>
      <c r="SI52" s="76"/>
      <c r="SJ52" s="76"/>
      <c r="SK52" s="76"/>
      <c r="SL52" s="76"/>
      <c r="SM52" s="76"/>
      <c r="SN52" s="76"/>
      <c r="SO52" s="76"/>
      <c r="SP52" s="76"/>
      <c r="SQ52" s="76"/>
      <c r="SR52" s="76"/>
      <c r="SS52" s="76"/>
      <c r="ST52" s="76"/>
      <c r="SU52" s="76"/>
      <c r="SV52" s="76"/>
      <c r="SW52" s="76"/>
      <c r="SX52" s="76"/>
      <c r="SY52" s="76"/>
      <c r="SZ52" s="76"/>
      <c r="TA52" s="76"/>
      <c r="TB52" s="76"/>
      <c r="TC52" s="76"/>
      <c r="TD52" s="76"/>
      <c r="TE52" s="76"/>
      <c r="TF52" s="76"/>
      <c r="TG52" s="76"/>
      <c r="TH52" s="76"/>
      <c r="TI52" s="76"/>
      <c r="TJ52" s="76"/>
      <c r="TK52" s="76"/>
      <c r="TL52" s="76"/>
      <c r="TM52" s="76"/>
      <c r="TN52" s="76"/>
      <c r="TO52" s="76"/>
      <c r="TP52" s="76"/>
      <c r="TQ52" s="76"/>
      <c r="TR52" s="76"/>
      <c r="TS52" s="76"/>
      <c r="TT52" s="76"/>
      <c r="TU52" s="76"/>
      <c r="TV52" s="76"/>
      <c r="TW52" s="76"/>
      <c r="TX52" s="76"/>
      <c r="TY52" s="76"/>
      <c r="TZ52" s="76"/>
      <c r="UA52" s="76"/>
      <c r="UB52" s="76"/>
      <c r="UC52" s="76"/>
      <c r="UD52" s="76"/>
      <c r="UE52" s="76"/>
      <c r="UF52" s="76"/>
      <c r="UG52" s="76"/>
      <c r="UH52" s="76"/>
      <c r="UI52" s="76"/>
      <c r="UJ52" s="76"/>
      <c r="UK52" s="76"/>
      <c r="UL52" s="76"/>
      <c r="UM52" s="76"/>
      <c r="UN52" s="76"/>
      <c r="UO52" s="76"/>
      <c r="UP52" s="76"/>
      <c r="UQ52" s="76"/>
      <c r="UR52" s="76"/>
      <c r="US52" s="76"/>
      <c r="UT52" s="76"/>
      <c r="UU52" s="76"/>
      <c r="UV52" s="76"/>
      <c r="UW52" s="76"/>
      <c r="UX52" s="76"/>
      <c r="UY52" s="76"/>
      <c r="UZ52" s="76"/>
      <c r="VA52" s="76"/>
      <c r="VB52" s="76"/>
      <c r="VC52" s="76"/>
      <c r="VD52" s="76"/>
      <c r="VE52" s="76"/>
      <c r="VF52" s="76"/>
      <c r="VG52" s="76"/>
      <c r="VH52" s="76"/>
      <c r="VI52" s="76"/>
      <c r="VJ52" s="76"/>
      <c r="VK52" s="76"/>
      <c r="VL52" s="76"/>
      <c r="VM52" s="76"/>
      <c r="VN52" s="76"/>
      <c r="VO52" s="76"/>
      <c r="VP52" s="76"/>
      <c r="VQ52" s="76"/>
      <c r="VR52" s="76"/>
      <c r="VS52" s="76"/>
      <c r="VT52" s="76"/>
      <c r="VU52" s="76"/>
      <c r="VV52" s="76"/>
      <c r="VW52" s="76"/>
      <c r="VX52" s="76"/>
      <c r="VY52" s="76"/>
      <c r="VZ52" s="76"/>
      <c r="WA52" s="76"/>
      <c r="WB52" s="76"/>
      <c r="WC52" s="76"/>
      <c r="WD52" s="76"/>
      <c r="WE52" s="76"/>
      <c r="WF52" s="76"/>
      <c r="WG52" s="76"/>
      <c r="WH52" s="76"/>
      <c r="WI52" s="76"/>
      <c r="WJ52" s="76"/>
      <c r="WK52" s="76"/>
      <c r="WL52" s="76"/>
      <c r="WM52" s="76"/>
      <c r="WN52" s="76"/>
      <c r="WO52" s="76"/>
      <c r="WP52" s="76"/>
      <c r="WQ52" s="76"/>
      <c r="WR52" s="76"/>
      <c r="WS52" s="76"/>
      <c r="WT52" s="76"/>
      <c r="WU52" s="76"/>
      <c r="WV52" s="76"/>
      <c r="WW52" s="76"/>
      <c r="WX52" s="76"/>
      <c r="WY52" s="76"/>
      <c r="WZ52" s="76"/>
      <c r="XA52" s="76"/>
      <c r="XB52" s="76"/>
      <c r="XC52" s="76"/>
      <c r="XD52" s="76"/>
      <c r="XE52" s="76"/>
      <c r="XF52" s="76"/>
      <c r="XG52" s="76"/>
      <c r="XH52" s="76"/>
      <c r="XI52" s="76"/>
      <c r="XJ52" s="76"/>
      <c r="XK52" s="76"/>
      <c r="XL52" s="76"/>
      <c r="XM52" s="76"/>
      <c r="XN52" s="76"/>
      <c r="XO52" s="76"/>
      <c r="XP52" s="76"/>
      <c r="XQ52" s="76"/>
      <c r="XR52" s="76"/>
      <c r="XS52" s="76"/>
      <c r="XT52" s="76"/>
      <c r="XU52" s="76"/>
      <c r="XV52" s="76"/>
      <c r="XW52" s="76"/>
      <c r="XX52" s="76"/>
      <c r="XY52" s="76"/>
      <c r="XZ52" s="76"/>
      <c r="YA52" s="76"/>
      <c r="YB52" s="76"/>
      <c r="YC52" s="76"/>
      <c r="YD52" s="76"/>
      <c r="YE52" s="76"/>
      <c r="YF52" s="76"/>
      <c r="YG52" s="76"/>
      <c r="YH52" s="76"/>
      <c r="YI52" s="76"/>
      <c r="YJ52" s="76"/>
      <c r="YK52" s="76"/>
      <c r="YL52" s="76"/>
      <c r="YM52" s="76"/>
      <c r="YN52" s="76"/>
      <c r="YO52" s="76"/>
      <c r="YP52" s="76"/>
      <c r="YQ52" s="76"/>
      <c r="YR52" s="76"/>
      <c r="YS52" s="76"/>
      <c r="YT52" s="76"/>
      <c r="YU52" s="76"/>
      <c r="YV52" s="76"/>
      <c r="YW52" s="76"/>
      <c r="YX52" s="76"/>
      <c r="YY52" s="76"/>
      <c r="YZ52" s="76"/>
      <c r="ZA52" s="76"/>
      <c r="ZB52" s="76"/>
      <c r="ZC52" s="76"/>
      <c r="ZD52" s="76"/>
      <c r="ZE52" s="76"/>
      <c r="ZF52" s="76"/>
      <c r="ZG52" s="76"/>
      <c r="ZH52" s="76"/>
      <c r="ZI52" s="76"/>
      <c r="ZJ52" s="76"/>
      <c r="ZK52" s="76"/>
      <c r="ZL52" s="76"/>
      <c r="ZM52" s="76"/>
      <c r="ZN52" s="76"/>
      <c r="ZO52" s="76"/>
      <c r="ZP52" s="76"/>
      <c r="ZQ52" s="76"/>
      <c r="ZR52" s="76"/>
      <c r="ZS52" s="76"/>
      <c r="ZT52" s="76"/>
      <c r="ZU52" s="76"/>
      <c r="ZV52" s="76"/>
      <c r="ZW52" s="76"/>
      <c r="ZX52" s="76"/>
      <c r="ZY52" s="76"/>
      <c r="ZZ52" s="76"/>
      <c r="AAA52" s="76"/>
      <c r="AAB52" s="76"/>
      <c r="AAC52" s="76"/>
      <c r="AAD52" s="76"/>
      <c r="AAE52" s="76"/>
      <c r="AAF52" s="76"/>
      <c r="AAG52" s="76"/>
      <c r="AAH52" s="76"/>
      <c r="AAI52" s="76"/>
      <c r="AAJ52" s="76"/>
      <c r="AAK52" s="76"/>
      <c r="AAL52" s="76"/>
      <c r="AAM52" s="76"/>
      <c r="AAN52" s="76"/>
      <c r="AAO52" s="76"/>
      <c r="AAP52" s="76"/>
      <c r="AAQ52" s="76"/>
      <c r="AAR52" s="76"/>
      <c r="AAS52" s="76"/>
      <c r="AAT52" s="76"/>
      <c r="AAU52" s="76"/>
      <c r="AAV52" s="76"/>
      <c r="AAW52" s="76"/>
      <c r="AAX52" s="76"/>
      <c r="AAY52" s="76"/>
      <c r="AAZ52" s="76"/>
      <c r="ABA52" s="76"/>
      <c r="ABB52" s="76"/>
      <c r="ABC52" s="76"/>
      <c r="ABD52" s="76"/>
      <c r="ABE52" s="76"/>
      <c r="ABF52" s="76"/>
      <c r="ABG52" s="76"/>
      <c r="ABH52" s="76"/>
      <c r="ABI52" s="76"/>
      <c r="ABJ52" s="76"/>
      <c r="ABK52" s="76"/>
      <c r="ABL52" s="76"/>
      <c r="ABM52" s="76"/>
      <c r="ABN52" s="76"/>
      <c r="ABO52" s="76"/>
      <c r="ABP52" s="76"/>
      <c r="ABQ52" s="76"/>
      <c r="ABR52" s="76"/>
      <c r="ABS52" s="76"/>
      <c r="ABT52" s="76"/>
      <c r="ABU52" s="76"/>
      <c r="ABV52" s="76"/>
      <c r="ABW52" s="76"/>
      <c r="ABX52" s="76"/>
      <c r="ABY52" s="76"/>
      <c r="ABZ52" s="76"/>
      <c r="ACA52" s="76"/>
      <c r="ACB52" s="76"/>
      <c r="ACC52" s="76"/>
      <c r="ACD52" s="76"/>
      <c r="ACE52" s="76"/>
      <c r="ACF52" s="76"/>
      <c r="ACG52" s="76"/>
      <c r="ACH52" s="76"/>
      <c r="ACI52" s="76"/>
      <c r="ACJ52" s="76"/>
      <c r="ACK52" s="76"/>
      <c r="ACL52" s="76"/>
      <c r="ACM52" s="76"/>
      <c r="ACN52" s="76"/>
      <c r="ACO52" s="76"/>
      <c r="ACP52" s="76"/>
      <c r="ACQ52" s="76"/>
      <c r="ACR52" s="76"/>
      <c r="ACS52" s="76"/>
      <c r="ACT52" s="76"/>
      <c r="ACU52" s="76"/>
      <c r="ACV52" s="76"/>
      <c r="ACW52" s="76"/>
      <c r="ACX52" s="76"/>
      <c r="ACY52" s="76"/>
      <c r="ACZ52" s="76"/>
      <c r="ADA52" s="76"/>
      <c r="ADB52" s="76"/>
      <c r="ADC52" s="76"/>
      <c r="ADD52" s="76"/>
      <c r="ADE52" s="76"/>
      <c r="ADF52" s="76"/>
      <c r="ADG52" s="76"/>
      <c r="ADH52" s="76"/>
      <c r="ADI52" s="76"/>
      <c r="ADJ52" s="76"/>
      <c r="ADK52" s="76"/>
      <c r="ADL52" s="76"/>
      <c r="ADM52" s="76"/>
      <c r="ADN52" s="76"/>
      <c r="ADO52" s="76"/>
      <c r="ADP52" s="76"/>
      <c r="ADQ52" s="76"/>
      <c r="ADR52" s="76"/>
      <c r="ADS52" s="76"/>
      <c r="ADT52" s="76"/>
      <c r="ADU52" s="76"/>
      <c r="ADV52" s="76"/>
      <c r="ADW52" s="76"/>
      <c r="ADX52" s="76"/>
      <c r="ADY52" s="76"/>
      <c r="ADZ52" s="76"/>
      <c r="AEA52" s="76"/>
      <c r="AEB52" s="76"/>
      <c r="AEC52" s="76"/>
      <c r="AED52" s="76"/>
      <c r="AEE52" s="76"/>
      <c r="AEF52" s="76"/>
      <c r="AEG52" s="76"/>
      <c r="AEH52" s="76"/>
      <c r="AEI52" s="76"/>
      <c r="AEJ52" s="76"/>
      <c r="AEK52" s="76"/>
      <c r="AEL52" s="76"/>
      <c r="AEM52" s="76"/>
      <c r="AEN52" s="76"/>
      <c r="AEO52" s="76"/>
      <c r="AEP52" s="76"/>
      <c r="AEQ52" s="76"/>
      <c r="AER52" s="76"/>
      <c r="AES52" s="76"/>
      <c r="AET52" s="76"/>
      <c r="AEU52" s="76"/>
      <c r="AEV52" s="76"/>
      <c r="AEW52" s="76"/>
      <c r="AEX52" s="76"/>
      <c r="AEY52" s="76"/>
      <c r="AEZ52" s="76"/>
      <c r="AFA52" s="76"/>
      <c r="AFB52" s="76"/>
      <c r="AFC52" s="76"/>
      <c r="AFD52" s="76"/>
      <c r="AFE52" s="76"/>
      <c r="AFF52" s="76"/>
      <c r="AFG52" s="76"/>
      <c r="AFH52" s="76"/>
      <c r="AFI52" s="76"/>
      <c r="AFJ52" s="76"/>
      <c r="AFK52" s="76"/>
      <c r="AFL52" s="76"/>
      <c r="AFM52" s="76"/>
      <c r="AFN52" s="76"/>
      <c r="AFO52" s="76"/>
      <c r="AFP52" s="76"/>
      <c r="AFQ52" s="76"/>
      <c r="AFR52" s="76"/>
      <c r="AFS52" s="76"/>
      <c r="AFT52" s="76"/>
      <c r="AFU52" s="76"/>
      <c r="AFV52" s="76"/>
      <c r="AFW52" s="76"/>
      <c r="AFX52" s="76"/>
      <c r="AFY52" s="76"/>
      <c r="AFZ52" s="76"/>
      <c r="AGA52" s="76"/>
      <c r="AGB52" s="76"/>
      <c r="AGC52" s="76"/>
      <c r="AGD52" s="76"/>
      <c r="AGE52" s="76"/>
      <c r="AGF52" s="76"/>
      <c r="AGG52" s="76"/>
      <c r="AGH52" s="76"/>
      <c r="AGI52" s="76"/>
      <c r="AGJ52" s="76"/>
      <c r="AGK52" s="76"/>
      <c r="AGL52" s="76"/>
      <c r="AGM52" s="76"/>
      <c r="AGN52" s="76"/>
      <c r="AGO52" s="76"/>
      <c r="AGP52" s="76"/>
      <c r="AGQ52" s="76"/>
      <c r="AGR52" s="76"/>
      <c r="AGS52" s="76"/>
      <c r="AGT52" s="76"/>
      <c r="AGU52" s="76"/>
      <c r="AGV52" s="76"/>
      <c r="AGW52" s="76"/>
      <c r="AGX52" s="76"/>
      <c r="AGY52" s="76"/>
      <c r="AGZ52" s="76"/>
      <c r="AHA52" s="76"/>
      <c r="AHB52" s="76"/>
      <c r="AHC52" s="76"/>
      <c r="AHD52" s="76"/>
      <c r="AHE52" s="76"/>
      <c r="AHF52" s="76"/>
      <c r="AHG52" s="76"/>
      <c r="AHH52" s="76"/>
      <c r="AHI52" s="76"/>
      <c r="AHJ52" s="76"/>
      <c r="AHK52" s="76"/>
      <c r="AHL52" s="76"/>
      <c r="AHM52" s="76"/>
      <c r="AHN52" s="76"/>
      <c r="AHO52" s="76"/>
      <c r="AHP52" s="76"/>
      <c r="AHQ52" s="76"/>
      <c r="AHR52" s="76"/>
      <c r="AHS52" s="76"/>
      <c r="AHT52" s="76"/>
      <c r="AHU52" s="76"/>
      <c r="AHV52" s="76"/>
      <c r="AHW52" s="76"/>
      <c r="AHX52" s="76"/>
      <c r="AHY52" s="76"/>
      <c r="AHZ52" s="76"/>
      <c r="AIA52" s="76"/>
      <c r="AIB52" s="76"/>
      <c r="AIC52" s="76"/>
      <c r="AID52" s="76"/>
      <c r="AIE52" s="76"/>
      <c r="AIF52" s="76"/>
      <c r="AIG52" s="76"/>
      <c r="AIH52" s="76"/>
      <c r="AII52" s="76"/>
      <c r="AIJ52" s="76"/>
      <c r="AIK52" s="76"/>
      <c r="AIL52" s="76"/>
      <c r="AIM52" s="76"/>
      <c r="AIN52" s="76"/>
      <c r="AIO52" s="76"/>
      <c r="AIP52" s="76"/>
      <c r="AIQ52" s="76"/>
      <c r="AIR52" s="76"/>
      <c r="AIS52" s="76"/>
      <c r="AIT52" s="76"/>
      <c r="AIU52" s="76"/>
      <c r="AIV52" s="76"/>
      <c r="AIW52" s="76"/>
      <c r="AIX52" s="76"/>
      <c r="AIY52" s="76"/>
      <c r="AIZ52" s="76"/>
      <c r="AJA52" s="76"/>
      <c r="AJB52" s="76"/>
      <c r="AJC52" s="76"/>
      <c r="AJD52" s="76"/>
      <c r="AJE52" s="76"/>
      <c r="AJF52" s="76"/>
      <c r="AJG52" s="76"/>
      <c r="AJH52" s="76"/>
      <c r="AJI52" s="76"/>
      <c r="AJJ52" s="76"/>
      <c r="AJK52" s="76"/>
      <c r="AJL52" s="76"/>
      <c r="AJM52" s="76"/>
      <c r="AJN52" s="76"/>
      <c r="AJO52" s="76"/>
      <c r="AJP52" s="76"/>
      <c r="AJQ52" s="76"/>
      <c r="AJR52" s="76"/>
      <c r="AJS52" s="76"/>
      <c r="AJT52" s="76"/>
      <c r="AJU52" s="76"/>
      <c r="AJV52" s="76"/>
      <c r="AJW52" s="76"/>
      <c r="AJX52" s="76"/>
      <c r="AJY52" s="76"/>
      <c r="AJZ52" s="76"/>
      <c r="AKA52" s="76"/>
      <c r="AKB52" s="76"/>
      <c r="AKC52" s="76"/>
      <c r="AKD52" s="76"/>
      <c r="AKE52" s="76"/>
      <c r="AKF52" s="76"/>
      <c r="AKG52" s="76"/>
      <c r="AKH52" s="76"/>
      <c r="AKI52" s="76"/>
      <c r="AKJ52" s="76"/>
      <c r="AKK52" s="76"/>
      <c r="AKL52" s="76"/>
      <c r="AKM52" s="76"/>
      <c r="AKN52" s="76"/>
      <c r="AKO52" s="76"/>
      <c r="AKP52" s="76"/>
      <c r="AKQ52" s="76"/>
      <c r="AKR52" s="76"/>
      <c r="AKS52" s="76"/>
      <c r="AKT52" s="76"/>
      <c r="AKU52" s="76"/>
      <c r="AKV52" s="76"/>
      <c r="AKW52" s="76"/>
      <c r="AKX52" s="76"/>
      <c r="AKY52" s="76"/>
      <c r="AKZ52" s="76"/>
      <c r="ALA52" s="76"/>
      <c r="ALB52" s="76"/>
      <c r="ALC52" s="76"/>
      <c r="ALD52" s="76"/>
      <c r="ALE52" s="76"/>
      <c r="ALF52" s="76"/>
      <c r="ALG52" s="76"/>
      <c r="ALH52" s="76"/>
      <c r="ALI52" s="76"/>
      <c r="ALJ52" s="76"/>
      <c r="ALK52" s="76"/>
      <c r="ALL52" s="76"/>
      <c r="ALM52" s="76"/>
      <c r="ALN52" s="76"/>
      <c r="ALO52" s="76"/>
      <c r="ALP52" s="76"/>
      <c r="ALQ52" s="76"/>
      <c r="ALR52" s="76"/>
      <c r="ALS52" s="76"/>
      <c r="ALT52" s="76"/>
      <c r="ALU52" s="76"/>
      <c r="ALV52" s="76"/>
      <c r="ALW52" s="76"/>
      <c r="ALX52" s="76"/>
      <c r="ALY52" s="76"/>
      <c r="ALZ52" s="76"/>
      <c r="AMA52" s="76"/>
      <c r="AMB52" s="76"/>
      <c r="AMC52" s="76"/>
      <c r="AMD52" s="76"/>
      <c r="AME52" s="76"/>
      <c r="AMF52" s="76"/>
      <c r="AMG52" s="76"/>
      <c r="AMH52" s="76"/>
      <c r="AMI52" s="76"/>
      <c r="AMJ52" s="76"/>
    </row>
    <row r="53" spans="1:1025" s="125" customFormat="1" ht="14.25" customHeight="1" x14ac:dyDescent="0.25">
      <c r="A53" s="188"/>
      <c r="B53" s="187">
        <v>82</v>
      </c>
      <c r="C53" s="231" t="s">
        <v>294</v>
      </c>
      <c r="D53" s="1">
        <v>389.4</v>
      </c>
      <c r="E53" s="1">
        <f>VLOOKUP(B53,[1]CaNhan!$A$1:$E$252,5,0)</f>
        <v>0.99</v>
      </c>
      <c r="F53" s="1">
        <f t="shared" si="16"/>
        <v>385.50599999999997</v>
      </c>
      <c r="G53" s="1">
        <f>VLOOKUP(B53,[1]CaNhan!$A$1:$G$252,7,0)</f>
        <v>0.88333300000000003</v>
      </c>
      <c r="H53" s="1">
        <f t="shared" si="17"/>
        <v>340.53017149800002</v>
      </c>
      <c r="I53" s="220">
        <f t="shared" si="15"/>
        <v>3277517.5485530468</v>
      </c>
      <c r="J53" s="93"/>
      <c r="K53" s="221">
        <f>VLOOKUP(B53,[1]CaNhan!$A$1:$D$252,4,0)</f>
        <v>389.4</v>
      </c>
      <c r="L53" s="250">
        <f t="shared" si="4"/>
        <v>0</v>
      </c>
      <c r="AMK53" s="161"/>
    </row>
    <row r="54" spans="1:1025" s="161" customFormat="1" x14ac:dyDescent="0.25">
      <c r="A54" s="188"/>
      <c r="B54" s="187">
        <v>87</v>
      </c>
      <c r="C54" s="93" t="s">
        <v>331</v>
      </c>
      <c r="D54" s="1">
        <v>389.4</v>
      </c>
      <c r="E54" s="1">
        <f>VLOOKUP(B54,[1]CaNhan!$A$1:$E$252,5,0)</f>
        <v>0.98</v>
      </c>
      <c r="F54" s="1">
        <f t="shared" si="16"/>
        <v>381.61199999999997</v>
      </c>
      <c r="G54" s="1">
        <f>VLOOKUP(B54,[1]CaNhan!$A$1:$G$252,7,0)</f>
        <v>0.91</v>
      </c>
      <c r="H54" s="1">
        <f t="shared" si="17"/>
        <v>347.26691999999997</v>
      </c>
      <c r="I54" s="220">
        <f t="shared" si="15"/>
        <v>3342357.0643538455</v>
      </c>
      <c r="J54" s="93"/>
      <c r="K54" s="221">
        <f>VLOOKUP(B54,[1]CaNhan!$A$1:$D$252,4,0)</f>
        <v>389.4</v>
      </c>
      <c r="L54" s="250">
        <f t="shared" si="4"/>
        <v>0</v>
      </c>
    </row>
    <row r="55" spans="1:1025" s="125" customFormat="1" ht="14.25" customHeight="1" x14ac:dyDescent="0.25">
      <c r="A55" s="237" t="s">
        <v>263</v>
      </c>
      <c r="B55" s="238"/>
      <c r="C55" s="93"/>
      <c r="D55" s="158">
        <f>SUM(D56:D72)</f>
        <v>6800.199999999998</v>
      </c>
      <c r="E55" s="158"/>
      <c r="F55" s="158">
        <f t="shared" ref="F55:H55" si="20">SUM(F56:F72)</f>
        <v>6790.6079999999993</v>
      </c>
      <c r="G55" s="158"/>
      <c r="H55" s="158">
        <f t="shared" si="20"/>
        <v>6413.0372575719994</v>
      </c>
      <c r="I55" s="239">
        <f>H9</f>
        <v>63215751.280785233</v>
      </c>
      <c r="J55" s="93"/>
      <c r="K55" s="221" t="e">
        <f>VLOOKUP(B55,[1]CaNhan!$A$1:$D$252,4,0)</f>
        <v>#N/A</v>
      </c>
      <c r="L55" s="250" t="e">
        <f t="shared" si="4"/>
        <v>#N/A</v>
      </c>
      <c r="AMK55" s="161"/>
    </row>
    <row r="56" spans="1:1025" s="161" customFormat="1" x14ac:dyDescent="0.25">
      <c r="A56" s="188"/>
      <c r="B56" s="187">
        <v>152</v>
      </c>
      <c r="C56" s="93" t="s">
        <v>298</v>
      </c>
      <c r="D56" s="1">
        <f>552*1.1</f>
        <v>607.20000000000005</v>
      </c>
      <c r="E56" s="1">
        <f>VLOOKUP(B56,[1]CaNhan!$A$1:$E$252,5,0)</f>
        <v>0.95</v>
      </c>
      <c r="F56" s="1">
        <f>D56*E56</f>
        <v>576.84</v>
      </c>
      <c r="G56" s="1">
        <f>VLOOKUP(B56,[1]CaNhan!$A$1:$G$252,7,0)</f>
        <v>0.90666599999999997</v>
      </c>
      <c r="H56" s="1">
        <f>F56*G56</f>
        <v>523.00121544000001</v>
      </c>
      <c r="I56" s="220">
        <f>I$55/H$55*H56</f>
        <v>5155422.2167922948</v>
      </c>
      <c r="J56" s="93"/>
      <c r="K56" s="221">
        <f>VLOOKUP(B56,[1]CaNhan!$A$1:$D$252,4,0)</f>
        <v>607.20000000000005</v>
      </c>
      <c r="L56" s="250">
        <f t="shared" si="4"/>
        <v>0</v>
      </c>
    </row>
    <row r="57" spans="1:1025" s="444" customFormat="1" ht="15" customHeight="1" x14ac:dyDescent="0.25">
      <c r="A57" s="445"/>
      <c r="B57" s="446">
        <v>127</v>
      </c>
      <c r="C57" s="417" t="s">
        <v>299</v>
      </c>
      <c r="D57" s="418">
        <f>389.4*2/3</f>
        <v>259.59999999999997</v>
      </c>
      <c r="E57" s="1">
        <v>0.98</v>
      </c>
      <c r="F57" s="1">
        <f t="shared" ref="F57:F58" si="21">D57*E57</f>
        <v>254.40799999999996</v>
      </c>
      <c r="G57" s="1">
        <v>0.94</v>
      </c>
      <c r="H57" s="1">
        <f t="shared" ref="H57:H58" si="22">F57*G57</f>
        <v>239.14351999999994</v>
      </c>
      <c r="I57" s="220">
        <f t="shared" ref="I57:I72" si="23">I$55/H$55*H57</f>
        <v>2357328.7778551099</v>
      </c>
      <c r="J57" s="417"/>
      <c r="K57" s="221">
        <f>VLOOKUP(B57,[1]CaNhan!$A$1:$D$252,4,0)</f>
        <v>401.13333299999999</v>
      </c>
      <c r="L57" s="250">
        <f t="shared" si="4"/>
        <v>-141.53333300000003</v>
      </c>
    </row>
    <row r="58" spans="1:1025" s="421" customFormat="1" x14ac:dyDescent="0.25">
      <c r="A58" s="445"/>
      <c r="B58" s="446">
        <v>132</v>
      </c>
      <c r="C58" s="417" t="s">
        <v>300</v>
      </c>
      <c r="D58" s="418">
        <f>389.4*2/3</f>
        <v>259.59999999999997</v>
      </c>
      <c r="E58" s="1">
        <v>1.02</v>
      </c>
      <c r="F58" s="1">
        <f t="shared" si="21"/>
        <v>264.79199999999997</v>
      </c>
      <c r="G58" s="1">
        <v>0.97</v>
      </c>
      <c r="H58" s="1">
        <f t="shared" si="22"/>
        <v>256.84823999999998</v>
      </c>
      <c r="I58" s="220">
        <f t="shared" si="23"/>
        <v>2531850.9474705234</v>
      </c>
      <c r="J58" s="417"/>
      <c r="K58" s="221">
        <f>VLOOKUP(B58,[1]CaNhan!$A$1:$D$252,4,0)</f>
        <v>401.13333299999999</v>
      </c>
      <c r="L58" s="250">
        <f t="shared" si="4"/>
        <v>-141.53333300000003</v>
      </c>
      <c r="AMK58" s="444"/>
    </row>
    <row r="59" spans="1:1025" x14ac:dyDescent="0.25">
      <c r="A59" s="184"/>
      <c r="B59" s="185">
        <v>133</v>
      </c>
      <c r="C59" s="117" t="s">
        <v>301</v>
      </c>
      <c r="D59" s="25">
        <v>389.4</v>
      </c>
      <c r="E59" s="1">
        <f>VLOOKUP(B59,[1]CaNhan!$A$1:$E$252,5,0)</f>
        <v>1</v>
      </c>
      <c r="F59" s="1">
        <f t="shared" ref="F59:F72" si="24">D59*E59</f>
        <v>389.4</v>
      </c>
      <c r="G59" s="1">
        <f>VLOOKUP(B59,[1]CaNhan!$A$1:$G$252,7,0)</f>
        <v>0.973333</v>
      </c>
      <c r="H59" s="1">
        <f t="shared" ref="H59:H72" si="25">F59*G59</f>
        <v>379.01587019999999</v>
      </c>
      <c r="I59" s="220">
        <f t="shared" si="23"/>
        <v>3736103.817850708</v>
      </c>
      <c r="J59" s="117"/>
      <c r="K59" s="221">
        <f>VLOOKUP(B59,[1]CaNhan!$A$1:$D$252,4,0)</f>
        <v>389.4</v>
      </c>
      <c r="L59" s="250">
        <f t="shared" si="4"/>
        <v>0</v>
      </c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  <c r="BO59" s="76"/>
      <c r="BP59" s="76"/>
      <c r="BQ59" s="76"/>
      <c r="BR59" s="76"/>
      <c r="BS59" s="76"/>
      <c r="BT59" s="76"/>
      <c r="BU59" s="76"/>
      <c r="BV59" s="76"/>
      <c r="BW59" s="76"/>
      <c r="BX59" s="76"/>
      <c r="BY59" s="76"/>
      <c r="BZ59" s="76"/>
      <c r="CA59" s="76"/>
      <c r="CB59" s="76"/>
      <c r="CC59" s="76"/>
      <c r="CD59" s="76"/>
      <c r="CE59" s="76"/>
      <c r="CF59" s="76"/>
      <c r="CG59" s="76"/>
      <c r="CH59" s="76"/>
      <c r="CI59" s="76"/>
      <c r="CJ59" s="76"/>
      <c r="CK59" s="76"/>
      <c r="CL59" s="76"/>
      <c r="CM59" s="76"/>
      <c r="CN59" s="76"/>
      <c r="CO59" s="76"/>
      <c r="CP59" s="76"/>
      <c r="CQ59" s="76"/>
      <c r="CR59" s="76"/>
      <c r="CS59" s="76"/>
      <c r="CT59" s="76"/>
      <c r="CU59" s="76"/>
      <c r="CV59" s="76"/>
      <c r="CW59" s="76"/>
      <c r="CX59" s="76"/>
      <c r="CY59" s="76"/>
      <c r="CZ59" s="76"/>
      <c r="DA59" s="76"/>
      <c r="DB59" s="76"/>
      <c r="DC59" s="76"/>
      <c r="DD59" s="76"/>
      <c r="DE59" s="76"/>
      <c r="DF59" s="76"/>
      <c r="DG59" s="76"/>
      <c r="DH59" s="76"/>
      <c r="DI59" s="76"/>
      <c r="DJ59" s="76"/>
      <c r="DK59" s="76"/>
      <c r="DL59" s="76"/>
      <c r="DM59" s="76"/>
      <c r="DN59" s="76"/>
      <c r="DO59" s="76"/>
      <c r="DP59" s="76"/>
      <c r="DQ59" s="76"/>
      <c r="DR59" s="76"/>
      <c r="DS59" s="76"/>
      <c r="DT59" s="76"/>
      <c r="DU59" s="76"/>
      <c r="DV59" s="76"/>
      <c r="DW59" s="76"/>
      <c r="DX59" s="76"/>
      <c r="DY59" s="76"/>
      <c r="DZ59" s="76"/>
      <c r="EA59" s="76"/>
      <c r="EB59" s="76"/>
      <c r="EC59" s="76"/>
      <c r="ED59" s="76"/>
      <c r="EE59" s="76"/>
      <c r="EF59" s="76"/>
      <c r="EG59" s="76"/>
      <c r="EH59" s="76"/>
      <c r="EI59" s="76"/>
      <c r="EJ59" s="76"/>
      <c r="EK59" s="76"/>
      <c r="EL59" s="76"/>
      <c r="EM59" s="76"/>
      <c r="EN59" s="76"/>
      <c r="EO59" s="76"/>
      <c r="EP59" s="76"/>
      <c r="EQ59" s="76"/>
      <c r="ER59" s="76"/>
      <c r="ES59" s="76"/>
      <c r="ET59" s="76"/>
      <c r="EU59" s="76"/>
      <c r="EV59" s="76"/>
      <c r="EW59" s="76"/>
      <c r="EX59" s="76"/>
      <c r="EY59" s="76"/>
      <c r="EZ59" s="76"/>
      <c r="FA59" s="76"/>
      <c r="FB59" s="76"/>
      <c r="FC59" s="76"/>
      <c r="FD59" s="76"/>
      <c r="FE59" s="76"/>
      <c r="FF59" s="76"/>
      <c r="FG59" s="76"/>
      <c r="FH59" s="76"/>
      <c r="FI59" s="76"/>
      <c r="FJ59" s="76"/>
      <c r="FK59" s="76"/>
      <c r="FL59" s="76"/>
      <c r="FM59" s="76"/>
      <c r="FN59" s="76"/>
      <c r="FO59" s="76"/>
      <c r="FP59" s="76"/>
      <c r="FQ59" s="76"/>
      <c r="FR59" s="76"/>
      <c r="FS59" s="76"/>
      <c r="FT59" s="76"/>
      <c r="FU59" s="76"/>
      <c r="FV59" s="76"/>
      <c r="FW59" s="76"/>
      <c r="FX59" s="76"/>
      <c r="FY59" s="76"/>
      <c r="FZ59" s="76"/>
      <c r="GA59" s="76"/>
      <c r="GB59" s="76"/>
      <c r="GC59" s="76"/>
      <c r="GD59" s="76"/>
      <c r="GE59" s="76"/>
      <c r="GF59" s="76"/>
      <c r="GG59" s="76"/>
      <c r="GH59" s="76"/>
      <c r="GI59" s="76"/>
      <c r="GJ59" s="76"/>
      <c r="GK59" s="76"/>
      <c r="GL59" s="76"/>
      <c r="GM59" s="76"/>
      <c r="GN59" s="76"/>
      <c r="GO59" s="76"/>
      <c r="GP59" s="76"/>
      <c r="GQ59" s="76"/>
      <c r="GR59" s="76"/>
      <c r="GS59" s="76"/>
      <c r="GT59" s="76"/>
      <c r="GU59" s="76"/>
      <c r="GV59" s="76"/>
      <c r="GW59" s="76"/>
      <c r="GX59" s="76"/>
      <c r="GY59" s="76"/>
      <c r="GZ59" s="76"/>
      <c r="HA59" s="76"/>
      <c r="HB59" s="76"/>
      <c r="HC59" s="76"/>
      <c r="HD59" s="76"/>
      <c r="HE59" s="76"/>
      <c r="HF59" s="76"/>
      <c r="HG59" s="76"/>
      <c r="HH59" s="76"/>
      <c r="HI59" s="76"/>
      <c r="HJ59" s="76"/>
      <c r="HK59" s="76"/>
      <c r="HL59" s="76"/>
      <c r="HM59" s="76"/>
      <c r="HN59" s="76"/>
      <c r="HO59" s="76"/>
      <c r="HP59" s="76"/>
      <c r="HQ59" s="76"/>
      <c r="HR59" s="76"/>
      <c r="HS59" s="76"/>
      <c r="HT59" s="76"/>
      <c r="HU59" s="76"/>
      <c r="HV59" s="76"/>
      <c r="HW59" s="76"/>
      <c r="HX59" s="76"/>
      <c r="HY59" s="76"/>
      <c r="HZ59" s="76"/>
      <c r="IA59" s="76"/>
      <c r="IB59" s="76"/>
      <c r="IC59" s="76"/>
      <c r="ID59" s="76"/>
      <c r="IE59" s="76"/>
      <c r="IF59" s="76"/>
      <c r="IG59" s="76"/>
      <c r="IH59" s="76"/>
      <c r="II59" s="76"/>
      <c r="IJ59" s="76"/>
      <c r="IK59" s="76"/>
      <c r="IL59" s="76"/>
      <c r="IM59" s="76"/>
      <c r="IN59" s="76"/>
      <c r="IO59" s="76"/>
      <c r="IP59" s="76"/>
      <c r="IQ59" s="76"/>
      <c r="IR59" s="76"/>
      <c r="IS59" s="76"/>
      <c r="IT59" s="76"/>
      <c r="IU59" s="76"/>
      <c r="IV59" s="76"/>
      <c r="IW59" s="76"/>
      <c r="IX59" s="76"/>
      <c r="IY59" s="76"/>
      <c r="IZ59" s="76"/>
      <c r="JA59" s="76"/>
      <c r="JB59" s="76"/>
      <c r="JC59" s="76"/>
      <c r="JD59" s="76"/>
      <c r="JE59" s="76"/>
      <c r="JF59" s="76"/>
      <c r="JG59" s="76"/>
      <c r="JH59" s="76"/>
      <c r="JI59" s="76"/>
      <c r="JJ59" s="76"/>
      <c r="JK59" s="76"/>
      <c r="JL59" s="76"/>
      <c r="JM59" s="76"/>
      <c r="JN59" s="76"/>
      <c r="JO59" s="76"/>
      <c r="JP59" s="76"/>
      <c r="JQ59" s="76"/>
      <c r="JR59" s="76"/>
      <c r="JS59" s="76"/>
      <c r="JT59" s="76"/>
      <c r="JU59" s="76"/>
      <c r="JV59" s="76"/>
      <c r="JW59" s="76"/>
      <c r="JX59" s="76"/>
      <c r="JY59" s="76"/>
      <c r="JZ59" s="76"/>
      <c r="KA59" s="76"/>
      <c r="KB59" s="76"/>
      <c r="KC59" s="76"/>
      <c r="KD59" s="76"/>
      <c r="KE59" s="76"/>
      <c r="KF59" s="76"/>
      <c r="KG59" s="76"/>
      <c r="KH59" s="76"/>
      <c r="KI59" s="76"/>
      <c r="KJ59" s="76"/>
      <c r="KK59" s="76"/>
      <c r="KL59" s="76"/>
      <c r="KM59" s="76"/>
      <c r="KN59" s="76"/>
      <c r="KO59" s="76"/>
      <c r="KP59" s="76"/>
      <c r="KQ59" s="76"/>
      <c r="KR59" s="76"/>
      <c r="KS59" s="76"/>
      <c r="KT59" s="76"/>
      <c r="KU59" s="76"/>
      <c r="KV59" s="76"/>
      <c r="KW59" s="76"/>
      <c r="KX59" s="76"/>
      <c r="KY59" s="76"/>
      <c r="KZ59" s="76"/>
      <c r="LA59" s="76"/>
      <c r="LB59" s="76"/>
      <c r="LC59" s="76"/>
      <c r="LD59" s="76"/>
      <c r="LE59" s="76"/>
      <c r="LF59" s="76"/>
      <c r="LG59" s="76"/>
      <c r="LH59" s="76"/>
      <c r="LI59" s="76"/>
      <c r="LJ59" s="76"/>
      <c r="LK59" s="76"/>
      <c r="LL59" s="76"/>
      <c r="LM59" s="76"/>
      <c r="LN59" s="76"/>
      <c r="LO59" s="76"/>
      <c r="LP59" s="76"/>
      <c r="LQ59" s="76"/>
      <c r="LR59" s="76"/>
      <c r="LS59" s="76"/>
      <c r="LT59" s="76"/>
      <c r="LU59" s="76"/>
      <c r="LV59" s="76"/>
      <c r="LW59" s="76"/>
      <c r="LX59" s="76"/>
      <c r="LY59" s="76"/>
      <c r="LZ59" s="76"/>
      <c r="MA59" s="76"/>
      <c r="MB59" s="76"/>
      <c r="MC59" s="76"/>
      <c r="MD59" s="76"/>
      <c r="ME59" s="76"/>
      <c r="MF59" s="76"/>
      <c r="MG59" s="76"/>
      <c r="MH59" s="76"/>
      <c r="MI59" s="76"/>
      <c r="MJ59" s="76"/>
      <c r="MK59" s="76"/>
      <c r="ML59" s="76"/>
      <c r="MM59" s="76"/>
      <c r="MN59" s="76"/>
      <c r="MO59" s="76"/>
      <c r="MP59" s="76"/>
      <c r="MQ59" s="76"/>
      <c r="MR59" s="76"/>
      <c r="MS59" s="76"/>
      <c r="MT59" s="76"/>
      <c r="MU59" s="76"/>
      <c r="MV59" s="76"/>
      <c r="MW59" s="76"/>
      <c r="MX59" s="76"/>
      <c r="MY59" s="76"/>
      <c r="MZ59" s="76"/>
      <c r="NA59" s="76"/>
      <c r="NB59" s="76"/>
      <c r="NC59" s="76"/>
      <c r="ND59" s="76"/>
      <c r="NE59" s="76"/>
      <c r="NF59" s="76"/>
      <c r="NG59" s="76"/>
      <c r="NH59" s="76"/>
      <c r="NI59" s="76"/>
      <c r="NJ59" s="76"/>
      <c r="NK59" s="76"/>
      <c r="NL59" s="76"/>
      <c r="NM59" s="76"/>
      <c r="NN59" s="76"/>
      <c r="NO59" s="76"/>
      <c r="NP59" s="76"/>
      <c r="NQ59" s="76"/>
      <c r="NR59" s="76"/>
      <c r="NS59" s="76"/>
      <c r="NT59" s="76"/>
      <c r="NU59" s="76"/>
      <c r="NV59" s="76"/>
      <c r="NW59" s="76"/>
      <c r="NX59" s="76"/>
      <c r="NY59" s="76"/>
      <c r="NZ59" s="76"/>
      <c r="OA59" s="76"/>
      <c r="OB59" s="76"/>
      <c r="OC59" s="76"/>
      <c r="OD59" s="76"/>
      <c r="OE59" s="76"/>
      <c r="OF59" s="76"/>
      <c r="OG59" s="76"/>
      <c r="OH59" s="76"/>
      <c r="OI59" s="76"/>
      <c r="OJ59" s="76"/>
      <c r="OK59" s="76"/>
      <c r="OL59" s="76"/>
      <c r="OM59" s="76"/>
      <c r="ON59" s="76"/>
      <c r="OO59" s="76"/>
      <c r="OP59" s="76"/>
      <c r="OQ59" s="76"/>
      <c r="OR59" s="76"/>
      <c r="OS59" s="76"/>
      <c r="OT59" s="76"/>
      <c r="OU59" s="76"/>
      <c r="OV59" s="76"/>
      <c r="OW59" s="76"/>
      <c r="OX59" s="76"/>
      <c r="OY59" s="76"/>
      <c r="OZ59" s="76"/>
      <c r="PA59" s="76"/>
      <c r="PB59" s="76"/>
      <c r="PC59" s="76"/>
      <c r="PD59" s="76"/>
      <c r="PE59" s="76"/>
      <c r="PF59" s="76"/>
      <c r="PG59" s="76"/>
      <c r="PH59" s="76"/>
      <c r="PI59" s="76"/>
      <c r="PJ59" s="76"/>
      <c r="PK59" s="76"/>
      <c r="PL59" s="76"/>
      <c r="PM59" s="76"/>
      <c r="PN59" s="76"/>
      <c r="PO59" s="76"/>
      <c r="PP59" s="76"/>
      <c r="PQ59" s="76"/>
      <c r="PR59" s="76"/>
      <c r="PS59" s="76"/>
      <c r="PT59" s="76"/>
      <c r="PU59" s="76"/>
      <c r="PV59" s="76"/>
      <c r="PW59" s="76"/>
      <c r="PX59" s="76"/>
      <c r="PY59" s="76"/>
      <c r="PZ59" s="76"/>
      <c r="QA59" s="76"/>
      <c r="QB59" s="76"/>
      <c r="QC59" s="76"/>
      <c r="QD59" s="76"/>
      <c r="QE59" s="76"/>
      <c r="QF59" s="76"/>
      <c r="QG59" s="76"/>
      <c r="QH59" s="76"/>
      <c r="QI59" s="76"/>
      <c r="QJ59" s="76"/>
      <c r="QK59" s="76"/>
      <c r="QL59" s="76"/>
      <c r="QM59" s="76"/>
      <c r="QN59" s="76"/>
      <c r="QO59" s="76"/>
      <c r="QP59" s="76"/>
      <c r="QQ59" s="76"/>
      <c r="QR59" s="76"/>
      <c r="QS59" s="76"/>
      <c r="QT59" s="76"/>
      <c r="QU59" s="76"/>
      <c r="QV59" s="76"/>
      <c r="QW59" s="76"/>
      <c r="QX59" s="76"/>
      <c r="QY59" s="76"/>
      <c r="QZ59" s="76"/>
      <c r="RA59" s="76"/>
      <c r="RB59" s="76"/>
      <c r="RC59" s="76"/>
      <c r="RD59" s="76"/>
      <c r="RE59" s="76"/>
      <c r="RF59" s="76"/>
      <c r="RG59" s="76"/>
      <c r="RH59" s="76"/>
      <c r="RI59" s="76"/>
      <c r="RJ59" s="76"/>
      <c r="RK59" s="76"/>
      <c r="RL59" s="76"/>
      <c r="RM59" s="76"/>
      <c r="RN59" s="76"/>
      <c r="RO59" s="76"/>
      <c r="RP59" s="76"/>
      <c r="RQ59" s="76"/>
      <c r="RR59" s="76"/>
      <c r="RS59" s="76"/>
      <c r="RT59" s="76"/>
      <c r="RU59" s="76"/>
      <c r="RV59" s="76"/>
      <c r="RW59" s="76"/>
      <c r="RX59" s="76"/>
      <c r="RY59" s="76"/>
      <c r="RZ59" s="76"/>
      <c r="SA59" s="76"/>
      <c r="SB59" s="76"/>
      <c r="SC59" s="76"/>
      <c r="SD59" s="76"/>
      <c r="SE59" s="76"/>
      <c r="SF59" s="76"/>
      <c r="SG59" s="76"/>
      <c r="SH59" s="76"/>
      <c r="SI59" s="76"/>
      <c r="SJ59" s="76"/>
      <c r="SK59" s="76"/>
      <c r="SL59" s="76"/>
      <c r="SM59" s="76"/>
      <c r="SN59" s="76"/>
      <c r="SO59" s="76"/>
      <c r="SP59" s="76"/>
      <c r="SQ59" s="76"/>
      <c r="SR59" s="76"/>
      <c r="SS59" s="76"/>
      <c r="ST59" s="76"/>
      <c r="SU59" s="76"/>
      <c r="SV59" s="76"/>
      <c r="SW59" s="76"/>
      <c r="SX59" s="76"/>
      <c r="SY59" s="76"/>
      <c r="SZ59" s="76"/>
      <c r="TA59" s="76"/>
      <c r="TB59" s="76"/>
      <c r="TC59" s="76"/>
      <c r="TD59" s="76"/>
      <c r="TE59" s="76"/>
      <c r="TF59" s="76"/>
      <c r="TG59" s="76"/>
      <c r="TH59" s="76"/>
      <c r="TI59" s="76"/>
      <c r="TJ59" s="76"/>
      <c r="TK59" s="76"/>
      <c r="TL59" s="76"/>
      <c r="TM59" s="76"/>
      <c r="TN59" s="76"/>
      <c r="TO59" s="76"/>
      <c r="TP59" s="76"/>
      <c r="TQ59" s="76"/>
      <c r="TR59" s="76"/>
      <c r="TS59" s="76"/>
      <c r="TT59" s="76"/>
      <c r="TU59" s="76"/>
      <c r="TV59" s="76"/>
      <c r="TW59" s="76"/>
      <c r="TX59" s="76"/>
      <c r="TY59" s="76"/>
      <c r="TZ59" s="76"/>
      <c r="UA59" s="76"/>
      <c r="UB59" s="76"/>
      <c r="UC59" s="76"/>
      <c r="UD59" s="76"/>
      <c r="UE59" s="76"/>
      <c r="UF59" s="76"/>
      <c r="UG59" s="76"/>
      <c r="UH59" s="76"/>
      <c r="UI59" s="76"/>
      <c r="UJ59" s="76"/>
      <c r="UK59" s="76"/>
      <c r="UL59" s="76"/>
      <c r="UM59" s="76"/>
      <c r="UN59" s="76"/>
      <c r="UO59" s="76"/>
      <c r="UP59" s="76"/>
      <c r="UQ59" s="76"/>
      <c r="UR59" s="76"/>
      <c r="US59" s="76"/>
      <c r="UT59" s="76"/>
      <c r="UU59" s="76"/>
      <c r="UV59" s="76"/>
      <c r="UW59" s="76"/>
      <c r="UX59" s="76"/>
      <c r="UY59" s="76"/>
      <c r="UZ59" s="76"/>
      <c r="VA59" s="76"/>
      <c r="VB59" s="76"/>
      <c r="VC59" s="76"/>
      <c r="VD59" s="76"/>
      <c r="VE59" s="76"/>
      <c r="VF59" s="76"/>
      <c r="VG59" s="76"/>
      <c r="VH59" s="76"/>
      <c r="VI59" s="76"/>
      <c r="VJ59" s="76"/>
      <c r="VK59" s="76"/>
      <c r="VL59" s="76"/>
      <c r="VM59" s="76"/>
      <c r="VN59" s="76"/>
      <c r="VO59" s="76"/>
      <c r="VP59" s="76"/>
      <c r="VQ59" s="76"/>
      <c r="VR59" s="76"/>
      <c r="VS59" s="76"/>
      <c r="VT59" s="76"/>
      <c r="VU59" s="76"/>
      <c r="VV59" s="76"/>
      <c r="VW59" s="76"/>
      <c r="VX59" s="76"/>
      <c r="VY59" s="76"/>
      <c r="VZ59" s="76"/>
      <c r="WA59" s="76"/>
      <c r="WB59" s="76"/>
      <c r="WC59" s="76"/>
      <c r="WD59" s="76"/>
      <c r="WE59" s="76"/>
      <c r="WF59" s="76"/>
      <c r="WG59" s="76"/>
      <c r="WH59" s="76"/>
      <c r="WI59" s="76"/>
      <c r="WJ59" s="76"/>
      <c r="WK59" s="76"/>
      <c r="WL59" s="76"/>
      <c r="WM59" s="76"/>
      <c r="WN59" s="76"/>
      <c r="WO59" s="76"/>
      <c r="WP59" s="76"/>
      <c r="WQ59" s="76"/>
      <c r="WR59" s="76"/>
      <c r="WS59" s="76"/>
      <c r="WT59" s="76"/>
      <c r="WU59" s="76"/>
      <c r="WV59" s="76"/>
      <c r="WW59" s="76"/>
      <c r="WX59" s="76"/>
      <c r="WY59" s="76"/>
      <c r="WZ59" s="76"/>
      <c r="XA59" s="76"/>
      <c r="XB59" s="76"/>
      <c r="XC59" s="76"/>
      <c r="XD59" s="76"/>
      <c r="XE59" s="76"/>
      <c r="XF59" s="76"/>
      <c r="XG59" s="76"/>
      <c r="XH59" s="76"/>
      <c r="XI59" s="76"/>
      <c r="XJ59" s="76"/>
      <c r="XK59" s="76"/>
      <c r="XL59" s="76"/>
      <c r="XM59" s="76"/>
      <c r="XN59" s="76"/>
      <c r="XO59" s="76"/>
      <c r="XP59" s="76"/>
      <c r="XQ59" s="76"/>
      <c r="XR59" s="76"/>
      <c r="XS59" s="76"/>
      <c r="XT59" s="76"/>
      <c r="XU59" s="76"/>
      <c r="XV59" s="76"/>
      <c r="XW59" s="76"/>
      <c r="XX59" s="76"/>
      <c r="XY59" s="76"/>
      <c r="XZ59" s="76"/>
      <c r="YA59" s="76"/>
      <c r="YB59" s="76"/>
      <c r="YC59" s="76"/>
      <c r="YD59" s="76"/>
      <c r="YE59" s="76"/>
      <c r="YF59" s="76"/>
      <c r="YG59" s="76"/>
      <c r="YH59" s="76"/>
      <c r="YI59" s="76"/>
      <c r="YJ59" s="76"/>
      <c r="YK59" s="76"/>
      <c r="YL59" s="76"/>
      <c r="YM59" s="76"/>
      <c r="YN59" s="76"/>
      <c r="YO59" s="76"/>
      <c r="YP59" s="76"/>
      <c r="YQ59" s="76"/>
      <c r="YR59" s="76"/>
      <c r="YS59" s="76"/>
      <c r="YT59" s="76"/>
      <c r="YU59" s="76"/>
      <c r="YV59" s="76"/>
      <c r="YW59" s="76"/>
      <c r="YX59" s="76"/>
      <c r="YY59" s="76"/>
      <c r="YZ59" s="76"/>
      <c r="ZA59" s="76"/>
      <c r="ZB59" s="76"/>
      <c r="ZC59" s="76"/>
      <c r="ZD59" s="76"/>
      <c r="ZE59" s="76"/>
      <c r="ZF59" s="76"/>
      <c r="ZG59" s="76"/>
      <c r="ZH59" s="76"/>
      <c r="ZI59" s="76"/>
      <c r="ZJ59" s="76"/>
      <c r="ZK59" s="76"/>
      <c r="ZL59" s="76"/>
      <c r="ZM59" s="76"/>
      <c r="ZN59" s="76"/>
      <c r="ZO59" s="76"/>
      <c r="ZP59" s="76"/>
      <c r="ZQ59" s="76"/>
      <c r="ZR59" s="76"/>
      <c r="ZS59" s="76"/>
      <c r="ZT59" s="76"/>
      <c r="ZU59" s="76"/>
      <c r="ZV59" s="76"/>
      <c r="ZW59" s="76"/>
      <c r="ZX59" s="76"/>
      <c r="ZY59" s="76"/>
      <c r="ZZ59" s="76"/>
      <c r="AAA59" s="76"/>
      <c r="AAB59" s="76"/>
      <c r="AAC59" s="76"/>
      <c r="AAD59" s="76"/>
      <c r="AAE59" s="76"/>
      <c r="AAF59" s="76"/>
      <c r="AAG59" s="76"/>
      <c r="AAH59" s="76"/>
      <c r="AAI59" s="76"/>
      <c r="AAJ59" s="76"/>
      <c r="AAK59" s="76"/>
      <c r="AAL59" s="76"/>
      <c r="AAM59" s="76"/>
      <c r="AAN59" s="76"/>
      <c r="AAO59" s="76"/>
      <c r="AAP59" s="76"/>
      <c r="AAQ59" s="76"/>
      <c r="AAR59" s="76"/>
      <c r="AAS59" s="76"/>
      <c r="AAT59" s="76"/>
      <c r="AAU59" s="76"/>
      <c r="AAV59" s="76"/>
      <c r="AAW59" s="76"/>
      <c r="AAX59" s="76"/>
      <c r="AAY59" s="76"/>
      <c r="AAZ59" s="76"/>
      <c r="ABA59" s="76"/>
      <c r="ABB59" s="76"/>
      <c r="ABC59" s="76"/>
      <c r="ABD59" s="76"/>
      <c r="ABE59" s="76"/>
      <c r="ABF59" s="76"/>
      <c r="ABG59" s="76"/>
      <c r="ABH59" s="76"/>
      <c r="ABI59" s="76"/>
      <c r="ABJ59" s="76"/>
      <c r="ABK59" s="76"/>
      <c r="ABL59" s="76"/>
      <c r="ABM59" s="76"/>
      <c r="ABN59" s="76"/>
      <c r="ABO59" s="76"/>
      <c r="ABP59" s="76"/>
      <c r="ABQ59" s="76"/>
      <c r="ABR59" s="76"/>
      <c r="ABS59" s="76"/>
      <c r="ABT59" s="76"/>
      <c r="ABU59" s="76"/>
      <c r="ABV59" s="76"/>
      <c r="ABW59" s="76"/>
      <c r="ABX59" s="76"/>
      <c r="ABY59" s="76"/>
      <c r="ABZ59" s="76"/>
      <c r="ACA59" s="76"/>
      <c r="ACB59" s="76"/>
      <c r="ACC59" s="76"/>
      <c r="ACD59" s="76"/>
      <c r="ACE59" s="76"/>
      <c r="ACF59" s="76"/>
      <c r="ACG59" s="76"/>
      <c r="ACH59" s="76"/>
      <c r="ACI59" s="76"/>
      <c r="ACJ59" s="76"/>
      <c r="ACK59" s="76"/>
      <c r="ACL59" s="76"/>
      <c r="ACM59" s="76"/>
      <c r="ACN59" s="76"/>
      <c r="ACO59" s="76"/>
      <c r="ACP59" s="76"/>
      <c r="ACQ59" s="76"/>
      <c r="ACR59" s="76"/>
      <c r="ACS59" s="76"/>
      <c r="ACT59" s="76"/>
      <c r="ACU59" s="76"/>
      <c r="ACV59" s="76"/>
      <c r="ACW59" s="76"/>
      <c r="ACX59" s="76"/>
      <c r="ACY59" s="76"/>
      <c r="ACZ59" s="76"/>
      <c r="ADA59" s="76"/>
      <c r="ADB59" s="76"/>
      <c r="ADC59" s="76"/>
      <c r="ADD59" s="76"/>
      <c r="ADE59" s="76"/>
      <c r="ADF59" s="76"/>
      <c r="ADG59" s="76"/>
      <c r="ADH59" s="76"/>
      <c r="ADI59" s="76"/>
      <c r="ADJ59" s="76"/>
      <c r="ADK59" s="76"/>
      <c r="ADL59" s="76"/>
      <c r="ADM59" s="76"/>
      <c r="ADN59" s="76"/>
      <c r="ADO59" s="76"/>
      <c r="ADP59" s="76"/>
      <c r="ADQ59" s="76"/>
      <c r="ADR59" s="76"/>
      <c r="ADS59" s="76"/>
      <c r="ADT59" s="76"/>
      <c r="ADU59" s="76"/>
      <c r="ADV59" s="76"/>
      <c r="ADW59" s="76"/>
      <c r="ADX59" s="76"/>
      <c r="ADY59" s="76"/>
      <c r="ADZ59" s="76"/>
      <c r="AEA59" s="76"/>
      <c r="AEB59" s="76"/>
      <c r="AEC59" s="76"/>
      <c r="AED59" s="76"/>
      <c r="AEE59" s="76"/>
      <c r="AEF59" s="76"/>
      <c r="AEG59" s="76"/>
      <c r="AEH59" s="76"/>
      <c r="AEI59" s="76"/>
      <c r="AEJ59" s="76"/>
      <c r="AEK59" s="76"/>
      <c r="AEL59" s="76"/>
      <c r="AEM59" s="76"/>
      <c r="AEN59" s="76"/>
      <c r="AEO59" s="76"/>
      <c r="AEP59" s="76"/>
      <c r="AEQ59" s="76"/>
      <c r="AER59" s="76"/>
      <c r="AES59" s="76"/>
      <c r="AET59" s="76"/>
      <c r="AEU59" s="76"/>
      <c r="AEV59" s="76"/>
      <c r="AEW59" s="76"/>
      <c r="AEX59" s="76"/>
      <c r="AEY59" s="76"/>
      <c r="AEZ59" s="76"/>
      <c r="AFA59" s="76"/>
      <c r="AFB59" s="76"/>
      <c r="AFC59" s="76"/>
      <c r="AFD59" s="76"/>
      <c r="AFE59" s="76"/>
      <c r="AFF59" s="76"/>
      <c r="AFG59" s="76"/>
      <c r="AFH59" s="76"/>
      <c r="AFI59" s="76"/>
      <c r="AFJ59" s="76"/>
      <c r="AFK59" s="76"/>
      <c r="AFL59" s="76"/>
      <c r="AFM59" s="76"/>
      <c r="AFN59" s="76"/>
      <c r="AFO59" s="76"/>
      <c r="AFP59" s="76"/>
      <c r="AFQ59" s="76"/>
      <c r="AFR59" s="76"/>
      <c r="AFS59" s="76"/>
      <c r="AFT59" s="76"/>
      <c r="AFU59" s="76"/>
      <c r="AFV59" s="76"/>
      <c r="AFW59" s="76"/>
      <c r="AFX59" s="76"/>
      <c r="AFY59" s="76"/>
      <c r="AFZ59" s="76"/>
      <c r="AGA59" s="76"/>
      <c r="AGB59" s="76"/>
      <c r="AGC59" s="76"/>
      <c r="AGD59" s="76"/>
      <c r="AGE59" s="76"/>
      <c r="AGF59" s="76"/>
      <c r="AGG59" s="76"/>
      <c r="AGH59" s="76"/>
      <c r="AGI59" s="76"/>
      <c r="AGJ59" s="76"/>
      <c r="AGK59" s="76"/>
      <c r="AGL59" s="76"/>
      <c r="AGM59" s="76"/>
      <c r="AGN59" s="76"/>
      <c r="AGO59" s="76"/>
      <c r="AGP59" s="76"/>
      <c r="AGQ59" s="76"/>
      <c r="AGR59" s="76"/>
      <c r="AGS59" s="76"/>
      <c r="AGT59" s="76"/>
      <c r="AGU59" s="76"/>
      <c r="AGV59" s="76"/>
      <c r="AGW59" s="76"/>
      <c r="AGX59" s="76"/>
      <c r="AGY59" s="76"/>
      <c r="AGZ59" s="76"/>
      <c r="AHA59" s="76"/>
      <c r="AHB59" s="76"/>
      <c r="AHC59" s="76"/>
      <c r="AHD59" s="76"/>
      <c r="AHE59" s="76"/>
      <c r="AHF59" s="76"/>
      <c r="AHG59" s="76"/>
      <c r="AHH59" s="76"/>
      <c r="AHI59" s="76"/>
      <c r="AHJ59" s="76"/>
      <c r="AHK59" s="76"/>
      <c r="AHL59" s="76"/>
      <c r="AHM59" s="76"/>
      <c r="AHN59" s="76"/>
      <c r="AHO59" s="76"/>
      <c r="AHP59" s="76"/>
      <c r="AHQ59" s="76"/>
      <c r="AHR59" s="76"/>
      <c r="AHS59" s="76"/>
      <c r="AHT59" s="76"/>
      <c r="AHU59" s="76"/>
      <c r="AHV59" s="76"/>
      <c r="AHW59" s="76"/>
      <c r="AHX59" s="76"/>
      <c r="AHY59" s="76"/>
      <c r="AHZ59" s="76"/>
      <c r="AIA59" s="76"/>
      <c r="AIB59" s="76"/>
      <c r="AIC59" s="76"/>
      <c r="AID59" s="76"/>
      <c r="AIE59" s="76"/>
      <c r="AIF59" s="76"/>
      <c r="AIG59" s="76"/>
      <c r="AIH59" s="76"/>
      <c r="AII59" s="76"/>
      <c r="AIJ59" s="76"/>
      <c r="AIK59" s="76"/>
      <c r="AIL59" s="76"/>
      <c r="AIM59" s="76"/>
      <c r="AIN59" s="76"/>
      <c r="AIO59" s="76"/>
      <c r="AIP59" s="76"/>
      <c r="AIQ59" s="76"/>
      <c r="AIR59" s="76"/>
      <c r="AIS59" s="76"/>
      <c r="AIT59" s="76"/>
      <c r="AIU59" s="76"/>
      <c r="AIV59" s="76"/>
      <c r="AIW59" s="76"/>
      <c r="AIX59" s="76"/>
      <c r="AIY59" s="76"/>
      <c r="AIZ59" s="76"/>
      <c r="AJA59" s="76"/>
      <c r="AJB59" s="76"/>
      <c r="AJC59" s="76"/>
      <c r="AJD59" s="76"/>
      <c r="AJE59" s="76"/>
      <c r="AJF59" s="76"/>
      <c r="AJG59" s="76"/>
      <c r="AJH59" s="76"/>
      <c r="AJI59" s="76"/>
      <c r="AJJ59" s="76"/>
      <c r="AJK59" s="76"/>
      <c r="AJL59" s="76"/>
      <c r="AJM59" s="76"/>
      <c r="AJN59" s="76"/>
      <c r="AJO59" s="76"/>
      <c r="AJP59" s="76"/>
      <c r="AJQ59" s="76"/>
      <c r="AJR59" s="76"/>
      <c r="AJS59" s="76"/>
      <c r="AJT59" s="76"/>
      <c r="AJU59" s="76"/>
      <c r="AJV59" s="76"/>
      <c r="AJW59" s="76"/>
      <c r="AJX59" s="76"/>
      <c r="AJY59" s="76"/>
      <c r="AJZ59" s="76"/>
      <c r="AKA59" s="76"/>
      <c r="AKB59" s="76"/>
      <c r="AKC59" s="76"/>
      <c r="AKD59" s="76"/>
      <c r="AKE59" s="76"/>
      <c r="AKF59" s="76"/>
      <c r="AKG59" s="76"/>
      <c r="AKH59" s="76"/>
      <c r="AKI59" s="76"/>
      <c r="AKJ59" s="76"/>
      <c r="AKK59" s="76"/>
      <c r="AKL59" s="76"/>
      <c r="AKM59" s="76"/>
      <c r="AKN59" s="76"/>
      <c r="AKO59" s="76"/>
      <c r="AKP59" s="76"/>
      <c r="AKQ59" s="76"/>
      <c r="AKR59" s="76"/>
      <c r="AKS59" s="76"/>
      <c r="AKT59" s="76"/>
      <c r="AKU59" s="76"/>
      <c r="AKV59" s="76"/>
      <c r="AKW59" s="76"/>
      <c r="AKX59" s="76"/>
      <c r="AKY59" s="76"/>
      <c r="AKZ59" s="76"/>
      <c r="ALA59" s="76"/>
      <c r="ALB59" s="76"/>
      <c r="ALC59" s="76"/>
      <c r="ALD59" s="76"/>
      <c r="ALE59" s="76"/>
      <c r="ALF59" s="76"/>
      <c r="ALG59" s="76"/>
      <c r="ALH59" s="76"/>
      <c r="ALI59" s="76"/>
      <c r="ALJ59" s="76"/>
      <c r="ALK59" s="76"/>
      <c r="ALL59" s="76"/>
      <c r="ALM59" s="76"/>
      <c r="ALN59" s="76"/>
      <c r="ALO59" s="76"/>
      <c r="ALP59" s="76"/>
      <c r="ALQ59" s="76"/>
      <c r="ALR59" s="76"/>
      <c r="ALS59" s="76"/>
      <c r="ALT59" s="76"/>
      <c r="ALU59" s="76"/>
      <c r="ALV59" s="76"/>
      <c r="ALW59" s="76"/>
      <c r="ALX59" s="76"/>
      <c r="ALY59" s="76"/>
      <c r="ALZ59" s="76"/>
      <c r="AMA59" s="76"/>
      <c r="AMB59" s="76"/>
      <c r="AMC59" s="76"/>
      <c r="AMD59" s="76"/>
      <c r="AME59" s="76"/>
      <c r="AMF59" s="76"/>
      <c r="AMG59" s="76"/>
      <c r="AMH59" s="76"/>
      <c r="AMI59" s="76"/>
      <c r="AMJ59" s="76"/>
    </row>
    <row r="60" spans="1:1025" x14ac:dyDescent="0.25">
      <c r="A60" s="184"/>
      <c r="B60" s="185">
        <v>135</v>
      </c>
      <c r="C60" s="117" t="s">
        <v>302</v>
      </c>
      <c r="D60" s="25">
        <v>389.4</v>
      </c>
      <c r="E60" s="1">
        <f>VLOOKUP(B60,[1]CaNhan!$A$1:$E$252,5,0)</f>
        <v>1</v>
      </c>
      <c r="F60" s="1">
        <f t="shared" si="24"/>
        <v>389.4</v>
      </c>
      <c r="G60" s="1">
        <f>VLOOKUP(B60,[1]CaNhan!$A$1:$G$252,7,0)</f>
        <v>0.92666599999999999</v>
      </c>
      <c r="H60" s="1">
        <f t="shared" si="25"/>
        <v>360.8437404</v>
      </c>
      <c r="I60" s="220">
        <f t="shared" si="23"/>
        <v>3556974.2117779264</v>
      </c>
      <c r="J60" s="117"/>
      <c r="K60" s="221">
        <f>VLOOKUP(B60,[1]CaNhan!$A$1:$D$252,4,0)</f>
        <v>389.4</v>
      </c>
      <c r="L60" s="250">
        <f t="shared" si="4"/>
        <v>0</v>
      </c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  <c r="BL60" s="76"/>
      <c r="BM60" s="76"/>
      <c r="BN60" s="76"/>
      <c r="BO60" s="76"/>
      <c r="BP60" s="76"/>
      <c r="BQ60" s="76"/>
      <c r="BR60" s="76"/>
      <c r="BS60" s="76"/>
      <c r="BT60" s="76"/>
      <c r="BU60" s="76"/>
      <c r="BV60" s="76"/>
      <c r="BW60" s="76"/>
      <c r="BX60" s="76"/>
      <c r="BY60" s="76"/>
      <c r="BZ60" s="76"/>
      <c r="CA60" s="76"/>
      <c r="CB60" s="76"/>
      <c r="CC60" s="76"/>
      <c r="CD60" s="76"/>
      <c r="CE60" s="76"/>
      <c r="CF60" s="76"/>
      <c r="CG60" s="76"/>
      <c r="CH60" s="76"/>
      <c r="CI60" s="76"/>
      <c r="CJ60" s="76"/>
      <c r="CK60" s="76"/>
      <c r="CL60" s="76"/>
      <c r="CM60" s="76"/>
      <c r="CN60" s="76"/>
      <c r="CO60" s="76"/>
      <c r="CP60" s="76"/>
      <c r="CQ60" s="76"/>
      <c r="CR60" s="76"/>
      <c r="CS60" s="76"/>
      <c r="CT60" s="76"/>
      <c r="CU60" s="76"/>
      <c r="CV60" s="76"/>
      <c r="CW60" s="76"/>
      <c r="CX60" s="76"/>
      <c r="CY60" s="76"/>
      <c r="CZ60" s="76"/>
      <c r="DA60" s="76"/>
      <c r="DB60" s="76"/>
      <c r="DC60" s="76"/>
      <c r="DD60" s="76"/>
      <c r="DE60" s="76"/>
      <c r="DF60" s="76"/>
      <c r="DG60" s="76"/>
      <c r="DH60" s="76"/>
      <c r="DI60" s="76"/>
      <c r="DJ60" s="76"/>
      <c r="DK60" s="76"/>
      <c r="DL60" s="76"/>
      <c r="DM60" s="76"/>
      <c r="DN60" s="76"/>
      <c r="DO60" s="76"/>
      <c r="DP60" s="76"/>
      <c r="DQ60" s="76"/>
      <c r="DR60" s="76"/>
      <c r="DS60" s="76"/>
      <c r="DT60" s="76"/>
      <c r="DU60" s="76"/>
      <c r="DV60" s="76"/>
      <c r="DW60" s="76"/>
      <c r="DX60" s="76"/>
      <c r="DY60" s="76"/>
      <c r="DZ60" s="76"/>
      <c r="EA60" s="76"/>
      <c r="EB60" s="76"/>
      <c r="EC60" s="76"/>
      <c r="ED60" s="76"/>
      <c r="EE60" s="76"/>
      <c r="EF60" s="76"/>
      <c r="EG60" s="76"/>
      <c r="EH60" s="76"/>
      <c r="EI60" s="76"/>
      <c r="EJ60" s="76"/>
      <c r="EK60" s="76"/>
      <c r="EL60" s="76"/>
      <c r="EM60" s="76"/>
      <c r="EN60" s="76"/>
      <c r="EO60" s="76"/>
      <c r="EP60" s="76"/>
      <c r="EQ60" s="76"/>
      <c r="ER60" s="76"/>
      <c r="ES60" s="76"/>
      <c r="ET60" s="76"/>
      <c r="EU60" s="76"/>
      <c r="EV60" s="76"/>
      <c r="EW60" s="76"/>
      <c r="EX60" s="76"/>
      <c r="EY60" s="76"/>
      <c r="EZ60" s="76"/>
      <c r="FA60" s="76"/>
      <c r="FB60" s="76"/>
      <c r="FC60" s="76"/>
      <c r="FD60" s="76"/>
      <c r="FE60" s="76"/>
      <c r="FF60" s="76"/>
      <c r="FG60" s="76"/>
      <c r="FH60" s="76"/>
      <c r="FI60" s="76"/>
      <c r="FJ60" s="76"/>
      <c r="FK60" s="76"/>
      <c r="FL60" s="76"/>
      <c r="FM60" s="76"/>
      <c r="FN60" s="76"/>
      <c r="FO60" s="76"/>
      <c r="FP60" s="76"/>
      <c r="FQ60" s="76"/>
      <c r="FR60" s="76"/>
      <c r="FS60" s="76"/>
      <c r="FT60" s="76"/>
      <c r="FU60" s="76"/>
      <c r="FV60" s="76"/>
      <c r="FW60" s="76"/>
      <c r="FX60" s="76"/>
      <c r="FY60" s="76"/>
      <c r="FZ60" s="76"/>
      <c r="GA60" s="76"/>
      <c r="GB60" s="76"/>
      <c r="GC60" s="76"/>
      <c r="GD60" s="76"/>
      <c r="GE60" s="76"/>
      <c r="GF60" s="76"/>
      <c r="GG60" s="76"/>
      <c r="GH60" s="76"/>
      <c r="GI60" s="76"/>
      <c r="GJ60" s="76"/>
      <c r="GK60" s="76"/>
      <c r="GL60" s="76"/>
      <c r="GM60" s="76"/>
      <c r="GN60" s="76"/>
      <c r="GO60" s="76"/>
      <c r="GP60" s="76"/>
      <c r="GQ60" s="76"/>
      <c r="GR60" s="76"/>
      <c r="GS60" s="76"/>
      <c r="GT60" s="76"/>
      <c r="GU60" s="76"/>
      <c r="GV60" s="76"/>
      <c r="GW60" s="76"/>
      <c r="GX60" s="76"/>
      <c r="GY60" s="76"/>
      <c r="GZ60" s="76"/>
      <c r="HA60" s="76"/>
      <c r="HB60" s="76"/>
      <c r="HC60" s="76"/>
      <c r="HD60" s="76"/>
      <c r="HE60" s="76"/>
      <c r="HF60" s="76"/>
      <c r="HG60" s="76"/>
      <c r="HH60" s="76"/>
      <c r="HI60" s="76"/>
      <c r="HJ60" s="76"/>
      <c r="HK60" s="76"/>
      <c r="HL60" s="76"/>
      <c r="HM60" s="76"/>
      <c r="HN60" s="76"/>
      <c r="HO60" s="76"/>
      <c r="HP60" s="76"/>
      <c r="HQ60" s="76"/>
      <c r="HR60" s="76"/>
      <c r="HS60" s="76"/>
      <c r="HT60" s="76"/>
      <c r="HU60" s="76"/>
      <c r="HV60" s="76"/>
      <c r="HW60" s="76"/>
      <c r="HX60" s="76"/>
      <c r="HY60" s="76"/>
      <c r="HZ60" s="76"/>
      <c r="IA60" s="76"/>
      <c r="IB60" s="76"/>
      <c r="IC60" s="76"/>
      <c r="ID60" s="76"/>
      <c r="IE60" s="76"/>
      <c r="IF60" s="76"/>
      <c r="IG60" s="76"/>
      <c r="IH60" s="76"/>
      <c r="II60" s="76"/>
      <c r="IJ60" s="76"/>
      <c r="IK60" s="76"/>
      <c r="IL60" s="76"/>
      <c r="IM60" s="76"/>
      <c r="IN60" s="76"/>
      <c r="IO60" s="76"/>
      <c r="IP60" s="76"/>
      <c r="IQ60" s="76"/>
      <c r="IR60" s="76"/>
      <c r="IS60" s="76"/>
      <c r="IT60" s="76"/>
      <c r="IU60" s="76"/>
      <c r="IV60" s="76"/>
      <c r="IW60" s="76"/>
      <c r="IX60" s="76"/>
      <c r="IY60" s="76"/>
      <c r="IZ60" s="76"/>
      <c r="JA60" s="76"/>
      <c r="JB60" s="76"/>
      <c r="JC60" s="76"/>
      <c r="JD60" s="76"/>
      <c r="JE60" s="76"/>
      <c r="JF60" s="76"/>
      <c r="JG60" s="76"/>
      <c r="JH60" s="76"/>
      <c r="JI60" s="76"/>
      <c r="JJ60" s="76"/>
      <c r="JK60" s="76"/>
      <c r="JL60" s="76"/>
      <c r="JM60" s="76"/>
      <c r="JN60" s="76"/>
      <c r="JO60" s="76"/>
      <c r="JP60" s="76"/>
      <c r="JQ60" s="76"/>
      <c r="JR60" s="76"/>
      <c r="JS60" s="76"/>
      <c r="JT60" s="76"/>
      <c r="JU60" s="76"/>
      <c r="JV60" s="76"/>
      <c r="JW60" s="76"/>
      <c r="JX60" s="76"/>
      <c r="JY60" s="76"/>
      <c r="JZ60" s="76"/>
      <c r="KA60" s="76"/>
      <c r="KB60" s="76"/>
      <c r="KC60" s="76"/>
      <c r="KD60" s="76"/>
      <c r="KE60" s="76"/>
      <c r="KF60" s="76"/>
      <c r="KG60" s="76"/>
      <c r="KH60" s="76"/>
      <c r="KI60" s="76"/>
      <c r="KJ60" s="76"/>
      <c r="KK60" s="76"/>
      <c r="KL60" s="76"/>
      <c r="KM60" s="76"/>
      <c r="KN60" s="76"/>
      <c r="KO60" s="76"/>
      <c r="KP60" s="76"/>
      <c r="KQ60" s="76"/>
      <c r="KR60" s="76"/>
      <c r="KS60" s="76"/>
      <c r="KT60" s="76"/>
      <c r="KU60" s="76"/>
      <c r="KV60" s="76"/>
      <c r="KW60" s="76"/>
      <c r="KX60" s="76"/>
      <c r="KY60" s="76"/>
      <c r="KZ60" s="76"/>
      <c r="LA60" s="76"/>
      <c r="LB60" s="76"/>
      <c r="LC60" s="76"/>
      <c r="LD60" s="76"/>
      <c r="LE60" s="76"/>
      <c r="LF60" s="76"/>
      <c r="LG60" s="76"/>
      <c r="LH60" s="76"/>
      <c r="LI60" s="76"/>
      <c r="LJ60" s="76"/>
      <c r="LK60" s="76"/>
      <c r="LL60" s="76"/>
      <c r="LM60" s="76"/>
      <c r="LN60" s="76"/>
      <c r="LO60" s="76"/>
      <c r="LP60" s="76"/>
      <c r="LQ60" s="76"/>
      <c r="LR60" s="76"/>
      <c r="LS60" s="76"/>
      <c r="LT60" s="76"/>
      <c r="LU60" s="76"/>
      <c r="LV60" s="76"/>
      <c r="LW60" s="76"/>
      <c r="LX60" s="76"/>
      <c r="LY60" s="76"/>
      <c r="LZ60" s="76"/>
      <c r="MA60" s="76"/>
      <c r="MB60" s="76"/>
      <c r="MC60" s="76"/>
      <c r="MD60" s="76"/>
      <c r="ME60" s="76"/>
      <c r="MF60" s="76"/>
      <c r="MG60" s="76"/>
      <c r="MH60" s="76"/>
      <c r="MI60" s="76"/>
      <c r="MJ60" s="76"/>
      <c r="MK60" s="76"/>
      <c r="ML60" s="76"/>
      <c r="MM60" s="76"/>
      <c r="MN60" s="76"/>
      <c r="MO60" s="76"/>
      <c r="MP60" s="76"/>
      <c r="MQ60" s="76"/>
      <c r="MR60" s="76"/>
      <c r="MS60" s="76"/>
      <c r="MT60" s="76"/>
      <c r="MU60" s="76"/>
      <c r="MV60" s="76"/>
      <c r="MW60" s="76"/>
      <c r="MX60" s="76"/>
      <c r="MY60" s="76"/>
      <c r="MZ60" s="76"/>
      <c r="NA60" s="76"/>
      <c r="NB60" s="76"/>
      <c r="NC60" s="76"/>
      <c r="ND60" s="76"/>
      <c r="NE60" s="76"/>
      <c r="NF60" s="76"/>
      <c r="NG60" s="76"/>
      <c r="NH60" s="76"/>
      <c r="NI60" s="76"/>
      <c r="NJ60" s="76"/>
      <c r="NK60" s="76"/>
      <c r="NL60" s="76"/>
      <c r="NM60" s="76"/>
      <c r="NN60" s="76"/>
      <c r="NO60" s="76"/>
      <c r="NP60" s="76"/>
      <c r="NQ60" s="76"/>
      <c r="NR60" s="76"/>
      <c r="NS60" s="76"/>
      <c r="NT60" s="76"/>
      <c r="NU60" s="76"/>
      <c r="NV60" s="76"/>
      <c r="NW60" s="76"/>
      <c r="NX60" s="76"/>
      <c r="NY60" s="76"/>
      <c r="NZ60" s="76"/>
      <c r="OA60" s="76"/>
      <c r="OB60" s="76"/>
      <c r="OC60" s="76"/>
      <c r="OD60" s="76"/>
      <c r="OE60" s="76"/>
      <c r="OF60" s="76"/>
      <c r="OG60" s="76"/>
      <c r="OH60" s="76"/>
      <c r="OI60" s="76"/>
      <c r="OJ60" s="76"/>
      <c r="OK60" s="76"/>
      <c r="OL60" s="76"/>
      <c r="OM60" s="76"/>
      <c r="ON60" s="76"/>
      <c r="OO60" s="76"/>
      <c r="OP60" s="76"/>
      <c r="OQ60" s="76"/>
      <c r="OR60" s="76"/>
      <c r="OS60" s="76"/>
      <c r="OT60" s="76"/>
      <c r="OU60" s="76"/>
      <c r="OV60" s="76"/>
      <c r="OW60" s="76"/>
      <c r="OX60" s="76"/>
      <c r="OY60" s="76"/>
      <c r="OZ60" s="76"/>
      <c r="PA60" s="76"/>
      <c r="PB60" s="76"/>
      <c r="PC60" s="76"/>
      <c r="PD60" s="76"/>
      <c r="PE60" s="76"/>
      <c r="PF60" s="76"/>
      <c r="PG60" s="76"/>
      <c r="PH60" s="76"/>
      <c r="PI60" s="76"/>
      <c r="PJ60" s="76"/>
      <c r="PK60" s="76"/>
      <c r="PL60" s="76"/>
      <c r="PM60" s="76"/>
      <c r="PN60" s="76"/>
      <c r="PO60" s="76"/>
      <c r="PP60" s="76"/>
      <c r="PQ60" s="76"/>
      <c r="PR60" s="76"/>
      <c r="PS60" s="76"/>
      <c r="PT60" s="76"/>
      <c r="PU60" s="76"/>
      <c r="PV60" s="76"/>
      <c r="PW60" s="76"/>
      <c r="PX60" s="76"/>
      <c r="PY60" s="76"/>
      <c r="PZ60" s="76"/>
      <c r="QA60" s="76"/>
      <c r="QB60" s="76"/>
      <c r="QC60" s="76"/>
      <c r="QD60" s="76"/>
      <c r="QE60" s="76"/>
      <c r="QF60" s="76"/>
      <c r="QG60" s="76"/>
      <c r="QH60" s="76"/>
      <c r="QI60" s="76"/>
      <c r="QJ60" s="76"/>
      <c r="QK60" s="76"/>
      <c r="QL60" s="76"/>
      <c r="QM60" s="76"/>
      <c r="QN60" s="76"/>
      <c r="QO60" s="76"/>
      <c r="QP60" s="76"/>
      <c r="QQ60" s="76"/>
      <c r="QR60" s="76"/>
      <c r="QS60" s="76"/>
      <c r="QT60" s="76"/>
      <c r="QU60" s="76"/>
      <c r="QV60" s="76"/>
      <c r="QW60" s="76"/>
      <c r="QX60" s="76"/>
      <c r="QY60" s="76"/>
      <c r="QZ60" s="76"/>
      <c r="RA60" s="76"/>
      <c r="RB60" s="76"/>
      <c r="RC60" s="76"/>
      <c r="RD60" s="76"/>
      <c r="RE60" s="76"/>
      <c r="RF60" s="76"/>
      <c r="RG60" s="76"/>
      <c r="RH60" s="76"/>
      <c r="RI60" s="76"/>
      <c r="RJ60" s="76"/>
      <c r="RK60" s="76"/>
      <c r="RL60" s="76"/>
      <c r="RM60" s="76"/>
      <c r="RN60" s="76"/>
      <c r="RO60" s="76"/>
      <c r="RP60" s="76"/>
      <c r="RQ60" s="76"/>
      <c r="RR60" s="76"/>
      <c r="RS60" s="76"/>
      <c r="RT60" s="76"/>
      <c r="RU60" s="76"/>
      <c r="RV60" s="76"/>
      <c r="RW60" s="76"/>
      <c r="RX60" s="76"/>
      <c r="RY60" s="76"/>
      <c r="RZ60" s="76"/>
      <c r="SA60" s="76"/>
      <c r="SB60" s="76"/>
      <c r="SC60" s="76"/>
      <c r="SD60" s="76"/>
      <c r="SE60" s="76"/>
      <c r="SF60" s="76"/>
      <c r="SG60" s="76"/>
      <c r="SH60" s="76"/>
      <c r="SI60" s="76"/>
      <c r="SJ60" s="76"/>
      <c r="SK60" s="76"/>
      <c r="SL60" s="76"/>
      <c r="SM60" s="76"/>
      <c r="SN60" s="76"/>
      <c r="SO60" s="76"/>
      <c r="SP60" s="76"/>
      <c r="SQ60" s="76"/>
      <c r="SR60" s="76"/>
      <c r="SS60" s="76"/>
      <c r="ST60" s="76"/>
      <c r="SU60" s="76"/>
      <c r="SV60" s="76"/>
      <c r="SW60" s="76"/>
      <c r="SX60" s="76"/>
      <c r="SY60" s="76"/>
      <c r="SZ60" s="76"/>
      <c r="TA60" s="76"/>
      <c r="TB60" s="76"/>
      <c r="TC60" s="76"/>
      <c r="TD60" s="76"/>
      <c r="TE60" s="76"/>
      <c r="TF60" s="76"/>
      <c r="TG60" s="76"/>
      <c r="TH60" s="76"/>
      <c r="TI60" s="76"/>
      <c r="TJ60" s="76"/>
      <c r="TK60" s="76"/>
      <c r="TL60" s="76"/>
      <c r="TM60" s="76"/>
      <c r="TN60" s="76"/>
      <c r="TO60" s="76"/>
      <c r="TP60" s="76"/>
      <c r="TQ60" s="76"/>
      <c r="TR60" s="76"/>
      <c r="TS60" s="76"/>
      <c r="TT60" s="76"/>
      <c r="TU60" s="76"/>
      <c r="TV60" s="76"/>
      <c r="TW60" s="76"/>
      <c r="TX60" s="76"/>
      <c r="TY60" s="76"/>
      <c r="TZ60" s="76"/>
      <c r="UA60" s="76"/>
      <c r="UB60" s="76"/>
      <c r="UC60" s="76"/>
      <c r="UD60" s="76"/>
      <c r="UE60" s="76"/>
      <c r="UF60" s="76"/>
      <c r="UG60" s="76"/>
      <c r="UH60" s="76"/>
      <c r="UI60" s="76"/>
      <c r="UJ60" s="76"/>
      <c r="UK60" s="76"/>
      <c r="UL60" s="76"/>
      <c r="UM60" s="76"/>
      <c r="UN60" s="76"/>
      <c r="UO60" s="76"/>
      <c r="UP60" s="76"/>
      <c r="UQ60" s="76"/>
      <c r="UR60" s="76"/>
      <c r="US60" s="76"/>
      <c r="UT60" s="76"/>
      <c r="UU60" s="76"/>
      <c r="UV60" s="76"/>
      <c r="UW60" s="76"/>
      <c r="UX60" s="76"/>
      <c r="UY60" s="76"/>
      <c r="UZ60" s="76"/>
      <c r="VA60" s="76"/>
      <c r="VB60" s="76"/>
      <c r="VC60" s="76"/>
      <c r="VD60" s="76"/>
      <c r="VE60" s="76"/>
      <c r="VF60" s="76"/>
      <c r="VG60" s="76"/>
      <c r="VH60" s="76"/>
      <c r="VI60" s="76"/>
      <c r="VJ60" s="76"/>
      <c r="VK60" s="76"/>
      <c r="VL60" s="76"/>
      <c r="VM60" s="76"/>
      <c r="VN60" s="76"/>
      <c r="VO60" s="76"/>
      <c r="VP60" s="76"/>
      <c r="VQ60" s="76"/>
      <c r="VR60" s="76"/>
      <c r="VS60" s="76"/>
      <c r="VT60" s="76"/>
      <c r="VU60" s="76"/>
      <c r="VV60" s="76"/>
      <c r="VW60" s="76"/>
      <c r="VX60" s="76"/>
      <c r="VY60" s="76"/>
      <c r="VZ60" s="76"/>
      <c r="WA60" s="76"/>
      <c r="WB60" s="76"/>
      <c r="WC60" s="76"/>
      <c r="WD60" s="76"/>
      <c r="WE60" s="76"/>
      <c r="WF60" s="76"/>
      <c r="WG60" s="76"/>
      <c r="WH60" s="76"/>
      <c r="WI60" s="76"/>
      <c r="WJ60" s="76"/>
      <c r="WK60" s="76"/>
      <c r="WL60" s="76"/>
      <c r="WM60" s="76"/>
      <c r="WN60" s="76"/>
      <c r="WO60" s="76"/>
      <c r="WP60" s="76"/>
      <c r="WQ60" s="76"/>
      <c r="WR60" s="76"/>
      <c r="WS60" s="76"/>
      <c r="WT60" s="76"/>
      <c r="WU60" s="76"/>
      <c r="WV60" s="76"/>
      <c r="WW60" s="76"/>
      <c r="WX60" s="76"/>
      <c r="WY60" s="76"/>
      <c r="WZ60" s="76"/>
      <c r="XA60" s="76"/>
      <c r="XB60" s="76"/>
      <c r="XC60" s="76"/>
      <c r="XD60" s="76"/>
      <c r="XE60" s="76"/>
      <c r="XF60" s="76"/>
      <c r="XG60" s="76"/>
      <c r="XH60" s="76"/>
      <c r="XI60" s="76"/>
      <c r="XJ60" s="76"/>
      <c r="XK60" s="76"/>
      <c r="XL60" s="76"/>
      <c r="XM60" s="76"/>
      <c r="XN60" s="76"/>
      <c r="XO60" s="76"/>
      <c r="XP60" s="76"/>
      <c r="XQ60" s="76"/>
      <c r="XR60" s="76"/>
      <c r="XS60" s="76"/>
      <c r="XT60" s="76"/>
      <c r="XU60" s="76"/>
      <c r="XV60" s="76"/>
      <c r="XW60" s="76"/>
      <c r="XX60" s="76"/>
      <c r="XY60" s="76"/>
      <c r="XZ60" s="76"/>
      <c r="YA60" s="76"/>
      <c r="YB60" s="76"/>
      <c r="YC60" s="76"/>
      <c r="YD60" s="76"/>
      <c r="YE60" s="76"/>
      <c r="YF60" s="76"/>
      <c r="YG60" s="76"/>
      <c r="YH60" s="76"/>
      <c r="YI60" s="76"/>
      <c r="YJ60" s="76"/>
      <c r="YK60" s="76"/>
      <c r="YL60" s="76"/>
      <c r="YM60" s="76"/>
      <c r="YN60" s="76"/>
      <c r="YO60" s="76"/>
      <c r="YP60" s="76"/>
      <c r="YQ60" s="76"/>
      <c r="YR60" s="76"/>
      <c r="YS60" s="76"/>
      <c r="YT60" s="76"/>
      <c r="YU60" s="76"/>
      <c r="YV60" s="76"/>
      <c r="YW60" s="76"/>
      <c r="YX60" s="76"/>
      <c r="YY60" s="76"/>
      <c r="YZ60" s="76"/>
      <c r="ZA60" s="76"/>
      <c r="ZB60" s="76"/>
      <c r="ZC60" s="76"/>
      <c r="ZD60" s="76"/>
      <c r="ZE60" s="76"/>
      <c r="ZF60" s="76"/>
      <c r="ZG60" s="76"/>
      <c r="ZH60" s="76"/>
      <c r="ZI60" s="76"/>
      <c r="ZJ60" s="76"/>
      <c r="ZK60" s="76"/>
      <c r="ZL60" s="76"/>
      <c r="ZM60" s="76"/>
      <c r="ZN60" s="76"/>
      <c r="ZO60" s="76"/>
      <c r="ZP60" s="76"/>
      <c r="ZQ60" s="76"/>
      <c r="ZR60" s="76"/>
      <c r="ZS60" s="76"/>
      <c r="ZT60" s="76"/>
      <c r="ZU60" s="76"/>
      <c r="ZV60" s="76"/>
      <c r="ZW60" s="76"/>
      <c r="ZX60" s="76"/>
      <c r="ZY60" s="76"/>
      <c r="ZZ60" s="76"/>
      <c r="AAA60" s="76"/>
      <c r="AAB60" s="76"/>
      <c r="AAC60" s="76"/>
      <c r="AAD60" s="76"/>
      <c r="AAE60" s="76"/>
      <c r="AAF60" s="76"/>
      <c r="AAG60" s="76"/>
      <c r="AAH60" s="76"/>
      <c r="AAI60" s="76"/>
      <c r="AAJ60" s="76"/>
      <c r="AAK60" s="76"/>
      <c r="AAL60" s="76"/>
      <c r="AAM60" s="76"/>
      <c r="AAN60" s="76"/>
      <c r="AAO60" s="76"/>
      <c r="AAP60" s="76"/>
      <c r="AAQ60" s="76"/>
      <c r="AAR60" s="76"/>
      <c r="AAS60" s="76"/>
      <c r="AAT60" s="76"/>
      <c r="AAU60" s="76"/>
      <c r="AAV60" s="76"/>
      <c r="AAW60" s="76"/>
      <c r="AAX60" s="76"/>
      <c r="AAY60" s="76"/>
      <c r="AAZ60" s="76"/>
      <c r="ABA60" s="76"/>
      <c r="ABB60" s="76"/>
      <c r="ABC60" s="76"/>
      <c r="ABD60" s="76"/>
      <c r="ABE60" s="76"/>
      <c r="ABF60" s="76"/>
      <c r="ABG60" s="76"/>
      <c r="ABH60" s="76"/>
      <c r="ABI60" s="76"/>
      <c r="ABJ60" s="76"/>
      <c r="ABK60" s="76"/>
      <c r="ABL60" s="76"/>
      <c r="ABM60" s="76"/>
      <c r="ABN60" s="76"/>
      <c r="ABO60" s="76"/>
      <c r="ABP60" s="76"/>
      <c r="ABQ60" s="76"/>
      <c r="ABR60" s="76"/>
      <c r="ABS60" s="76"/>
      <c r="ABT60" s="76"/>
      <c r="ABU60" s="76"/>
      <c r="ABV60" s="76"/>
      <c r="ABW60" s="76"/>
      <c r="ABX60" s="76"/>
      <c r="ABY60" s="76"/>
      <c r="ABZ60" s="76"/>
      <c r="ACA60" s="76"/>
      <c r="ACB60" s="76"/>
      <c r="ACC60" s="76"/>
      <c r="ACD60" s="76"/>
      <c r="ACE60" s="76"/>
      <c r="ACF60" s="76"/>
      <c r="ACG60" s="76"/>
      <c r="ACH60" s="76"/>
      <c r="ACI60" s="76"/>
      <c r="ACJ60" s="76"/>
      <c r="ACK60" s="76"/>
      <c r="ACL60" s="76"/>
      <c r="ACM60" s="76"/>
      <c r="ACN60" s="76"/>
      <c r="ACO60" s="76"/>
      <c r="ACP60" s="76"/>
      <c r="ACQ60" s="76"/>
      <c r="ACR60" s="76"/>
      <c r="ACS60" s="76"/>
      <c r="ACT60" s="76"/>
      <c r="ACU60" s="76"/>
      <c r="ACV60" s="76"/>
      <c r="ACW60" s="76"/>
      <c r="ACX60" s="76"/>
      <c r="ACY60" s="76"/>
      <c r="ACZ60" s="76"/>
      <c r="ADA60" s="76"/>
      <c r="ADB60" s="76"/>
      <c r="ADC60" s="76"/>
      <c r="ADD60" s="76"/>
      <c r="ADE60" s="76"/>
      <c r="ADF60" s="76"/>
      <c r="ADG60" s="76"/>
      <c r="ADH60" s="76"/>
      <c r="ADI60" s="76"/>
      <c r="ADJ60" s="76"/>
      <c r="ADK60" s="76"/>
      <c r="ADL60" s="76"/>
      <c r="ADM60" s="76"/>
      <c r="ADN60" s="76"/>
      <c r="ADO60" s="76"/>
      <c r="ADP60" s="76"/>
      <c r="ADQ60" s="76"/>
      <c r="ADR60" s="76"/>
      <c r="ADS60" s="76"/>
      <c r="ADT60" s="76"/>
      <c r="ADU60" s="76"/>
      <c r="ADV60" s="76"/>
      <c r="ADW60" s="76"/>
      <c r="ADX60" s="76"/>
      <c r="ADY60" s="76"/>
      <c r="ADZ60" s="76"/>
      <c r="AEA60" s="76"/>
      <c r="AEB60" s="76"/>
      <c r="AEC60" s="76"/>
      <c r="AED60" s="76"/>
      <c r="AEE60" s="76"/>
      <c r="AEF60" s="76"/>
      <c r="AEG60" s="76"/>
      <c r="AEH60" s="76"/>
      <c r="AEI60" s="76"/>
      <c r="AEJ60" s="76"/>
      <c r="AEK60" s="76"/>
      <c r="AEL60" s="76"/>
      <c r="AEM60" s="76"/>
      <c r="AEN60" s="76"/>
      <c r="AEO60" s="76"/>
      <c r="AEP60" s="76"/>
      <c r="AEQ60" s="76"/>
      <c r="AER60" s="76"/>
      <c r="AES60" s="76"/>
      <c r="AET60" s="76"/>
      <c r="AEU60" s="76"/>
      <c r="AEV60" s="76"/>
      <c r="AEW60" s="76"/>
      <c r="AEX60" s="76"/>
      <c r="AEY60" s="76"/>
      <c r="AEZ60" s="76"/>
      <c r="AFA60" s="76"/>
      <c r="AFB60" s="76"/>
      <c r="AFC60" s="76"/>
      <c r="AFD60" s="76"/>
      <c r="AFE60" s="76"/>
      <c r="AFF60" s="76"/>
      <c r="AFG60" s="76"/>
      <c r="AFH60" s="76"/>
      <c r="AFI60" s="76"/>
      <c r="AFJ60" s="76"/>
      <c r="AFK60" s="76"/>
      <c r="AFL60" s="76"/>
      <c r="AFM60" s="76"/>
      <c r="AFN60" s="76"/>
      <c r="AFO60" s="76"/>
      <c r="AFP60" s="76"/>
      <c r="AFQ60" s="76"/>
      <c r="AFR60" s="76"/>
      <c r="AFS60" s="76"/>
      <c r="AFT60" s="76"/>
      <c r="AFU60" s="76"/>
      <c r="AFV60" s="76"/>
      <c r="AFW60" s="76"/>
      <c r="AFX60" s="76"/>
      <c r="AFY60" s="76"/>
      <c r="AFZ60" s="76"/>
      <c r="AGA60" s="76"/>
      <c r="AGB60" s="76"/>
      <c r="AGC60" s="76"/>
      <c r="AGD60" s="76"/>
      <c r="AGE60" s="76"/>
      <c r="AGF60" s="76"/>
      <c r="AGG60" s="76"/>
      <c r="AGH60" s="76"/>
      <c r="AGI60" s="76"/>
      <c r="AGJ60" s="76"/>
      <c r="AGK60" s="76"/>
      <c r="AGL60" s="76"/>
      <c r="AGM60" s="76"/>
      <c r="AGN60" s="76"/>
      <c r="AGO60" s="76"/>
      <c r="AGP60" s="76"/>
      <c r="AGQ60" s="76"/>
      <c r="AGR60" s="76"/>
      <c r="AGS60" s="76"/>
      <c r="AGT60" s="76"/>
      <c r="AGU60" s="76"/>
      <c r="AGV60" s="76"/>
      <c r="AGW60" s="76"/>
      <c r="AGX60" s="76"/>
      <c r="AGY60" s="76"/>
      <c r="AGZ60" s="76"/>
      <c r="AHA60" s="76"/>
      <c r="AHB60" s="76"/>
      <c r="AHC60" s="76"/>
      <c r="AHD60" s="76"/>
      <c r="AHE60" s="76"/>
      <c r="AHF60" s="76"/>
      <c r="AHG60" s="76"/>
      <c r="AHH60" s="76"/>
      <c r="AHI60" s="76"/>
      <c r="AHJ60" s="76"/>
      <c r="AHK60" s="76"/>
      <c r="AHL60" s="76"/>
      <c r="AHM60" s="76"/>
      <c r="AHN60" s="76"/>
      <c r="AHO60" s="76"/>
      <c r="AHP60" s="76"/>
      <c r="AHQ60" s="76"/>
      <c r="AHR60" s="76"/>
      <c r="AHS60" s="76"/>
      <c r="AHT60" s="76"/>
      <c r="AHU60" s="76"/>
      <c r="AHV60" s="76"/>
      <c r="AHW60" s="76"/>
      <c r="AHX60" s="76"/>
      <c r="AHY60" s="76"/>
      <c r="AHZ60" s="76"/>
      <c r="AIA60" s="76"/>
      <c r="AIB60" s="76"/>
      <c r="AIC60" s="76"/>
      <c r="AID60" s="76"/>
      <c r="AIE60" s="76"/>
      <c r="AIF60" s="76"/>
      <c r="AIG60" s="76"/>
      <c r="AIH60" s="76"/>
      <c r="AII60" s="76"/>
      <c r="AIJ60" s="76"/>
      <c r="AIK60" s="76"/>
      <c r="AIL60" s="76"/>
      <c r="AIM60" s="76"/>
      <c r="AIN60" s="76"/>
      <c r="AIO60" s="76"/>
      <c r="AIP60" s="76"/>
      <c r="AIQ60" s="76"/>
      <c r="AIR60" s="76"/>
      <c r="AIS60" s="76"/>
      <c r="AIT60" s="76"/>
      <c r="AIU60" s="76"/>
      <c r="AIV60" s="76"/>
      <c r="AIW60" s="76"/>
      <c r="AIX60" s="76"/>
      <c r="AIY60" s="76"/>
      <c r="AIZ60" s="76"/>
      <c r="AJA60" s="76"/>
      <c r="AJB60" s="76"/>
      <c r="AJC60" s="76"/>
      <c r="AJD60" s="76"/>
      <c r="AJE60" s="76"/>
      <c r="AJF60" s="76"/>
      <c r="AJG60" s="76"/>
      <c r="AJH60" s="76"/>
      <c r="AJI60" s="76"/>
      <c r="AJJ60" s="76"/>
      <c r="AJK60" s="76"/>
      <c r="AJL60" s="76"/>
      <c r="AJM60" s="76"/>
      <c r="AJN60" s="76"/>
      <c r="AJO60" s="76"/>
      <c r="AJP60" s="76"/>
      <c r="AJQ60" s="76"/>
      <c r="AJR60" s="76"/>
      <c r="AJS60" s="76"/>
      <c r="AJT60" s="76"/>
      <c r="AJU60" s="76"/>
      <c r="AJV60" s="76"/>
      <c r="AJW60" s="76"/>
      <c r="AJX60" s="76"/>
      <c r="AJY60" s="76"/>
      <c r="AJZ60" s="76"/>
      <c r="AKA60" s="76"/>
      <c r="AKB60" s="76"/>
      <c r="AKC60" s="76"/>
      <c r="AKD60" s="76"/>
      <c r="AKE60" s="76"/>
      <c r="AKF60" s="76"/>
      <c r="AKG60" s="76"/>
      <c r="AKH60" s="76"/>
      <c r="AKI60" s="76"/>
      <c r="AKJ60" s="76"/>
      <c r="AKK60" s="76"/>
      <c r="AKL60" s="76"/>
      <c r="AKM60" s="76"/>
      <c r="AKN60" s="76"/>
      <c r="AKO60" s="76"/>
      <c r="AKP60" s="76"/>
      <c r="AKQ60" s="76"/>
      <c r="AKR60" s="76"/>
      <c r="AKS60" s="76"/>
      <c r="AKT60" s="76"/>
      <c r="AKU60" s="76"/>
      <c r="AKV60" s="76"/>
      <c r="AKW60" s="76"/>
      <c r="AKX60" s="76"/>
      <c r="AKY60" s="76"/>
      <c r="AKZ60" s="76"/>
      <c r="ALA60" s="76"/>
      <c r="ALB60" s="76"/>
      <c r="ALC60" s="76"/>
      <c r="ALD60" s="76"/>
      <c r="ALE60" s="76"/>
      <c r="ALF60" s="76"/>
      <c r="ALG60" s="76"/>
      <c r="ALH60" s="76"/>
      <c r="ALI60" s="76"/>
      <c r="ALJ60" s="76"/>
      <c r="ALK60" s="76"/>
      <c r="ALL60" s="76"/>
      <c r="ALM60" s="76"/>
      <c r="ALN60" s="76"/>
      <c r="ALO60" s="76"/>
      <c r="ALP60" s="76"/>
      <c r="ALQ60" s="76"/>
      <c r="ALR60" s="76"/>
      <c r="ALS60" s="76"/>
      <c r="ALT60" s="76"/>
      <c r="ALU60" s="76"/>
      <c r="ALV60" s="76"/>
      <c r="ALW60" s="76"/>
      <c r="ALX60" s="76"/>
      <c r="ALY60" s="76"/>
      <c r="ALZ60" s="76"/>
      <c r="AMA60" s="76"/>
      <c r="AMB60" s="76"/>
      <c r="AMC60" s="76"/>
      <c r="AMD60" s="76"/>
      <c r="AME60" s="76"/>
      <c r="AMF60" s="76"/>
      <c r="AMG60" s="76"/>
      <c r="AMH60" s="76"/>
      <c r="AMI60" s="76"/>
      <c r="AMJ60" s="76"/>
    </row>
    <row r="61" spans="1:1025" x14ac:dyDescent="0.25">
      <c r="A61" s="184"/>
      <c r="B61" s="185">
        <v>139</v>
      </c>
      <c r="C61" s="565" t="s">
        <v>304</v>
      </c>
      <c r="D61" s="25">
        <v>389.4</v>
      </c>
      <c r="E61" s="1">
        <f>AVERAGE(O61:Q61)</f>
        <v>1.0066666666666666</v>
      </c>
      <c r="F61" s="1">
        <f t="shared" si="24"/>
        <v>391.99599999999992</v>
      </c>
      <c r="G61" s="1">
        <f>VLOOKUP(B61,[1]CaNhan!$A$1:$G$252,7,0)</f>
        <v>0.973333</v>
      </c>
      <c r="H61" s="1">
        <f t="shared" si="25"/>
        <v>381.54264266799993</v>
      </c>
      <c r="I61" s="220">
        <f t="shared" si="23"/>
        <v>3761011.1766363787</v>
      </c>
      <c r="J61" s="117"/>
      <c r="K61" s="221">
        <f>VLOOKUP(B61,[1]CaNhan!$A$1:$D$252,4,0)</f>
        <v>389.4</v>
      </c>
      <c r="L61" s="250">
        <f t="shared" si="4"/>
        <v>0</v>
      </c>
      <c r="M61" s="76"/>
      <c r="N61" s="76"/>
      <c r="O61" s="87">
        <v>1.02</v>
      </c>
      <c r="P61" s="87">
        <v>1</v>
      </c>
      <c r="Q61" s="87">
        <v>1</v>
      </c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76"/>
      <c r="BK61" s="76"/>
      <c r="BL61" s="76"/>
      <c r="BM61" s="76"/>
      <c r="BN61" s="76"/>
      <c r="BO61" s="76"/>
      <c r="BP61" s="76"/>
      <c r="BQ61" s="76"/>
      <c r="BR61" s="76"/>
      <c r="BS61" s="76"/>
      <c r="BT61" s="76"/>
      <c r="BU61" s="76"/>
      <c r="BV61" s="76"/>
      <c r="BW61" s="76"/>
      <c r="BX61" s="76"/>
      <c r="BY61" s="76"/>
      <c r="BZ61" s="76"/>
      <c r="CA61" s="76"/>
      <c r="CB61" s="76"/>
      <c r="CC61" s="76"/>
      <c r="CD61" s="76"/>
      <c r="CE61" s="76"/>
      <c r="CF61" s="76"/>
      <c r="CG61" s="76"/>
      <c r="CH61" s="76"/>
      <c r="CI61" s="76"/>
      <c r="CJ61" s="76"/>
      <c r="CK61" s="76"/>
      <c r="CL61" s="76"/>
      <c r="CM61" s="76"/>
      <c r="CN61" s="76"/>
      <c r="CO61" s="76"/>
      <c r="CP61" s="76"/>
      <c r="CQ61" s="76"/>
      <c r="CR61" s="76"/>
      <c r="CS61" s="76"/>
      <c r="CT61" s="76"/>
      <c r="CU61" s="76"/>
      <c r="CV61" s="76"/>
      <c r="CW61" s="76"/>
      <c r="CX61" s="76"/>
      <c r="CY61" s="76"/>
      <c r="CZ61" s="76"/>
      <c r="DA61" s="76"/>
      <c r="DB61" s="76"/>
      <c r="DC61" s="76"/>
      <c r="DD61" s="76"/>
      <c r="DE61" s="76"/>
      <c r="DF61" s="76"/>
      <c r="DG61" s="76"/>
      <c r="DH61" s="76"/>
      <c r="DI61" s="76"/>
      <c r="DJ61" s="76"/>
      <c r="DK61" s="76"/>
      <c r="DL61" s="76"/>
      <c r="DM61" s="76"/>
      <c r="DN61" s="76"/>
      <c r="DO61" s="76"/>
      <c r="DP61" s="76"/>
      <c r="DQ61" s="76"/>
      <c r="DR61" s="76"/>
      <c r="DS61" s="76"/>
      <c r="DT61" s="76"/>
      <c r="DU61" s="76"/>
      <c r="DV61" s="76"/>
      <c r="DW61" s="76"/>
      <c r="DX61" s="76"/>
      <c r="DY61" s="76"/>
      <c r="DZ61" s="76"/>
      <c r="EA61" s="76"/>
      <c r="EB61" s="76"/>
      <c r="EC61" s="76"/>
      <c r="ED61" s="76"/>
      <c r="EE61" s="76"/>
      <c r="EF61" s="76"/>
      <c r="EG61" s="76"/>
      <c r="EH61" s="76"/>
      <c r="EI61" s="76"/>
      <c r="EJ61" s="76"/>
      <c r="EK61" s="76"/>
      <c r="EL61" s="76"/>
      <c r="EM61" s="76"/>
      <c r="EN61" s="76"/>
      <c r="EO61" s="76"/>
      <c r="EP61" s="76"/>
      <c r="EQ61" s="76"/>
      <c r="ER61" s="76"/>
      <c r="ES61" s="76"/>
      <c r="ET61" s="76"/>
      <c r="EU61" s="76"/>
      <c r="EV61" s="76"/>
      <c r="EW61" s="76"/>
      <c r="EX61" s="76"/>
      <c r="EY61" s="76"/>
      <c r="EZ61" s="76"/>
      <c r="FA61" s="76"/>
      <c r="FB61" s="76"/>
      <c r="FC61" s="76"/>
      <c r="FD61" s="76"/>
      <c r="FE61" s="76"/>
      <c r="FF61" s="76"/>
      <c r="FG61" s="76"/>
      <c r="FH61" s="76"/>
      <c r="FI61" s="76"/>
      <c r="FJ61" s="76"/>
      <c r="FK61" s="76"/>
      <c r="FL61" s="76"/>
      <c r="FM61" s="76"/>
      <c r="FN61" s="76"/>
      <c r="FO61" s="76"/>
      <c r="FP61" s="76"/>
      <c r="FQ61" s="76"/>
      <c r="FR61" s="76"/>
      <c r="FS61" s="76"/>
      <c r="FT61" s="76"/>
      <c r="FU61" s="76"/>
      <c r="FV61" s="76"/>
      <c r="FW61" s="76"/>
      <c r="FX61" s="76"/>
      <c r="FY61" s="76"/>
      <c r="FZ61" s="76"/>
      <c r="GA61" s="76"/>
      <c r="GB61" s="76"/>
      <c r="GC61" s="76"/>
      <c r="GD61" s="76"/>
      <c r="GE61" s="76"/>
      <c r="GF61" s="76"/>
      <c r="GG61" s="76"/>
      <c r="GH61" s="76"/>
      <c r="GI61" s="76"/>
      <c r="GJ61" s="76"/>
      <c r="GK61" s="76"/>
      <c r="GL61" s="76"/>
      <c r="GM61" s="76"/>
      <c r="GN61" s="76"/>
      <c r="GO61" s="76"/>
      <c r="GP61" s="76"/>
      <c r="GQ61" s="76"/>
      <c r="GR61" s="76"/>
      <c r="GS61" s="76"/>
      <c r="GT61" s="76"/>
      <c r="GU61" s="76"/>
      <c r="GV61" s="76"/>
      <c r="GW61" s="76"/>
      <c r="GX61" s="76"/>
      <c r="GY61" s="76"/>
      <c r="GZ61" s="76"/>
      <c r="HA61" s="76"/>
      <c r="HB61" s="76"/>
      <c r="HC61" s="76"/>
      <c r="HD61" s="76"/>
      <c r="HE61" s="76"/>
      <c r="HF61" s="76"/>
      <c r="HG61" s="76"/>
      <c r="HH61" s="76"/>
      <c r="HI61" s="76"/>
      <c r="HJ61" s="76"/>
      <c r="HK61" s="76"/>
      <c r="HL61" s="76"/>
      <c r="HM61" s="76"/>
      <c r="HN61" s="76"/>
      <c r="HO61" s="76"/>
      <c r="HP61" s="76"/>
      <c r="HQ61" s="76"/>
      <c r="HR61" s="76"/>
      <c r="HS61" s="76"/>
      <c r="HT61" s="76"/>
      <c r="HU61" s="76"/>
      <c r="HV61" s="76"/>
      <c r="HW61" s="76"/>
      <c r="HX61" s="76"/>
      <c r="HY61" s="76"/>
      <c r="HZ61" s="76"/>
      <c r="IA61" s="76"/>
      <c r="IB61" s="76"/>
      <c r="IC61" s="76"/>
      <c r="ID61" s="76"/>
      <c r="IE61" s="76"/>
      <c r="IF61" s="76"/>
      <c r="IG61" s="76"/>
      <c r="IH61" s="76"/>
      <c r="II61" s="76"/>
      <c r="IJ61" s="76"/>
      <c r="IK61" s="76"/>
      <c r="IL61" s="76"/>
      <c r="IM61" s="76"/>
      <c r="IN61" s="76"/>
      <c r="IO61" s="76"/>
      <c r="IP61" s="76"/>
      <c r="IQ61" s="76"/>
      <c r="IR61" s="76"/>
      <c r="IS61" s="76"/>
      <c r="IT61" s="76"/>
      <c r="IU61" s="76"/>
      <c r="IV61" s="76"/>
      <c r="IW61" s="76"/>
      <c r="IX61" s="76"/>
      <c r="IY61" s="76"/>
      <c r="IZ61" s="76"/>
      <c r="JA61" s="76"/>
      <c r="JB61" s="76"/>
      <c r="JC61" s="76"/>
      <c r="JD61" s="76"/>
      <c r="JE61" s="76"/>
      <c r="JF61" s="76"/>
      <c r="JG61" s="76"/>
      <c r="JH61" s="76"/>
      <c r="JI61" s="76"/>
      <c r="JJ61" s="76"/>
      <c r="JK61" s="76"/>
      <c r="JL61" s="76"/>
      <c r="JM61" s="76"/>
      <c r="JN61" s="76"/>
      <c r="JO61" s="76"/>
      <c r="JP61" s="76"/>
      <c r="JQ61" s="76"/>
      <c r="JR61" s="76"/>
      <c r="JS61" s="76"/>
      <c r="JT61" s="76"/>
      <c r="JU61" s="76"/>
      <c r="JV61" s="76"/>
      <c r="JW61" s="76"/>
      <c r="JX61" s="76"/>
      <c r="JY61" s="76"/>
      <c r="JZ61" s="76"/>
      <c r="KA61" s="76"/>
      <c r="KB61" s="76"/>
      <c r="KC61" s="76"/>
      <c r="KD61" s="76"/>
      <c r="KE61" s="76"/>
      <c r="KF61" s="76"/>
      <c r="KG61" s="76"/>
      <c r="KH61" s="76"/>
      <c r="KI61" s="76"/>
      <c r="KJ61" s="76"/>
      <c r="KK61" s="76"/>
      <c r="KL61" s="76"/>
      <c r="KM61" s="76"/>
      <c r="KN61" s="76"/>
      <c r="KO61" s="76"/>
      <c r="KP61" s="76"/>
      <c r="KQ61" s="76"/>
      <c r="KR61" s="76"/>
      <c r="KS61" s="76"/>
      <c r="KT61" s="76"/>
      <c r="KU61" s="76"/>
      <c r="KV61" s="76"/>
      <c r="KW61" s="76"/>
      <c r="KX61" s="76"/>
      <c r="KY61" s="76"/>
      <c r="KZ61" s="76"/>
      <c r="LA61" s="76"/>
      <c r="LB61" s="76"/>
      <c r="LC61" s="76"/>
      <c r="LD61" s="76"/>
      <c r="LE61" s="76"/>
      <c r="LF61" s="76"/>
      <c r="LG61" s="76"/>
      <c r="LH61" s="76"/>
      <c r="LI61" s="76"/>
      <c r="LJ61" s="76"/>
      <c r="LK61" s="76"/>
      <c r="LL61" s="76"/>
      <c r="LM61" s="76"/>
      <c r="LN61" s="76"/>
      <c r="LO61" s="76"/>
      <c r="LP61" s="76"/>
      <c r="LQ61" s="76"/>
      <c r="LR61" s="76"/>
      <c r="LS61" s="76"/>
      <c r="LT61" s="76"/>
      <c r="LU61" s="76"/>
      <c r="LV61" s="76"/>
      <c r="LW61" s="76"/>
      <c r="LX61" s="76"/>
      <c r="LY61" s="76"/>
      <c r="LZ61" s="76"/>
      <c r="MA61" s="76"/>
      <c r="MB61" s="76"/>
      <c r="MC61" s="76"/>
      <c r="MD61" s="76"/>
      <c r="ME61" s="76"/>
      <c r="MF61" s="76"/>
      <c r="MG61" s="76"/>
      <c r="MH61" s="76"/>
      <c r="MI61" s="76"/>
      <c r="MJ61" s="76"/>
      <c r="MK61" s="76"/>
      <c r="ML61" s="76"/>
      <c r="MM61" s="76"/>
      <c r="MN61" s="76"/>
      <c r="MO61" s="76"/>
      <c r="MP61" s="76"/>
      <c r="MQ61" s="76"/>
      <c r="MR61" s="76"/>
      <c r="MS61" s="76"/>
      <c r="MT61" s="76"/>
      <c r="MU61" s="76"/>
      <c r="MV61" s="76"/>
      <c r="MW61" s="76"/>
      <c r="MX61" s="76"/>
      <c r="MY61" s="76"/>
      <c r="MZ61" s="76"/>
      <c r="NA61" s="76"/>
      <c r="NB61" s="76"/>
      <c r="NC61" s="76"/>
      <c r="ND61" s="76"/>
      <c r="NE61" s="76"/>
      <c r="NF61" s="76"/>
      <c r="NG61" s="76"/>
      <c r="NH61" s="76"/>
      <c r="NI61" s="76"/>
      <c r="NJ61" s="76"/>
      <c r="NK61" s="76"/>
      <c r="NL61" s="76"/>
      <c r="NM61" s="76"/>
      <c r="NN61" s="76"/>
      <c r="NO61" s="76"/>
      <c r="NP61" s="76"/>
      <c r="NQ61" s="76"/>
      <c r="NR61" s="76"/>
      <c r="NS61" s="76"/>
      <c r="NT61" s="76"/>
      <c r="NU61" s="76"/>
      <c r="NV61" s="76"/>
      <c r="NW61" s="76"/>
      <c r="NX61" s="76"/>
      <c r="NY61" s="76"/>
      <c r="NZ61" s="76"/>
      <c r="OA61" s="76"/>
      <c r="OB61" s="76"/>
      <c r="OC61" s="76"/>
      <c r="OD61" s="76"/>
      <c r="OE61" s="76"/>
      <c r="OF61" s="76"/>
      <c r="OG61" s="76"/>
      <c r="OH61" s="76"/>
      <c r="OI61" s="76"/>
      <c r="OJ61" s="76"/>
      <c r="OK61" s="76"/>
      <c r="OL61" s="76"/>
      <c r="OM61" s="76"/>
      <c r="ON61" s="76"/>
      <c r="OO61" s="76"/>
      <c r="OP61" s="76"/>
      <c r="OQ61" s="76"/>
      <c r="OR61" s="76"/>
      <c r="OS61" s="76"/>
      <c r="OT61" s="76"/>
      <c r="OU61" s="76"/>
      <c r="OV61" s="76"/>
      <c r="OW61" s="76"/>
      <c r="OX61" s="76"/>
      <c r="OY61" s="76"/>
      <c r="OZ61" s="76"/>
      <c r="PA61" s="76"/>
      <c r="PB61" s="76"/>
      <c r="PC61" s="76"/>
      <c r="PD61" s="76"/>
      <c r="PE61" s="76"/>
      <c r="PF61" s="76"/>
      <c r="PG61" s="76"/>
      <c r="PH61" s="76"/>
      <c r="PI61" s="76"/>
      <c r="PJ61" s="76"/>
      <c r="PK61" s="76"/>
      <c r="PL61" s="76"/>
      <c r="PM61" s="76"/>
      <c r="PN61" s="76"/>
      <c r="PO61" s="76"/>
      <c r="PP61" s="76"/>
      <c r="PQ61" s="76"/>
      <c r="PR61" s="76"/>
      <c r="PS61" s="76"/>
      <c r="PT61" s="76"/>
      <c r="PU61" s="76"/>
      <c r="PV61" s="76"/>
      <c r="PW61" s="76"/>
      <c r="PX61" s="76"/>
      <c r="PY61" s="76"/>
      <c r="PZ61" s="76"/>
      <c r="QA61" s="76"/>
      <c r="QB61" s="76"/>
      <c r="QC61" s="76"/>
      <c r="QD61" s="76"/>
      <c r="QE61" s="76"/>
      <c r="QF61" s="76"/>
      <c r="QG61" s="76"/>
      <c r="QH61" s="76"/>
      <c r="QI61" s="76"/>
      <c r="QJ61" s="76"/>
      <c r="QK61" s="76"/>
      <c r="QL61" s="76"/>
      <c r="QM61" s="76"/>
      <c r="QN61" s="76"/>
      <c r="QO61" s="76"/>
      <c r="QP61" s="76"/>
      <c r="QQ61" s="76"/>
      <c r="QR61" s="76"/>
      <c r="QS61" s="76"/>
      <c r="QT61" s="76"/>
      <c r="QU61" s="76"/>
      <c r="QV61" s="76"/>
      <c r="QW61" s="76"/>
      <c r="QX61" s="76"/>
      <c r="QY61" s="76"/>
      <c r="QZ61" s="76"/>
      <c r="RA61" s="76"/>
      <c r="RB61" s="76"/>
      <c r="RC61" s="76"/>
      <c r="RD61" s="76"/>
      <c r="RE61" s="76"/>
      <c r="RF61" s="76"/>
      <c r="RG61" s="76"/>
      <c r="RH61" s="76"/>
      <c r="RI61" s="76"/>
      <c r="RJ61" s="76"/>
      <c r="RK61" s="76"/>
      <c r="RL61" s="76"/>
      <c r="RM61" s="76"/>
      <c r="RN61" s="76"/>
      <c r="RO61" s="76"/>
      <c r="RP61" s="76"/>
      <c r="RQ61" s="76"/>
      <c r="RR61" s="76"/>
      <c r="RS61" s="76"/>
      <c r="RT61" s="76"/>
      <c r="RU61" s="76"/>
      <c r="RV61" s="76"/>
      <c r="RW61" s="76"/>
      <c r="RX61" s="76"/>
      <c r="RY61" s="76"/>
      <c r="RZ61" s="76"/>
      <c r="SA61" s="76"/>
      <c r="SB61" s="76"/>
      <c r="SC61" s="76"/>
      <c r="SD61" s="76"/>
      <c r="SE61" s="76"/>
      <c r="SF61" s="76"/>
      <c r="SG61" s="76"/>
      <c r="SH61" s="76"/>
      <c r="SI61" s="76"/>
      <c r="SJ61" s="76"/>
      <c r="SK61" s="76"/>
      <c r="SL61" s="76"/>
      <c r="SM61" s="76"/>
      <c r="SN61" s="76"/>
      <c r="SO61" s="76"/>
      <c r="SP61" s="76"/>
      <c r="SQ61" s="76"/>
      <c r="SR61" s="76"/>
      <c r="SS61" s="76"/>
      <c r="ST61" s="76"/>
      <c r="SU61" s="76"/>
      <c r="SV61" s="76"/>
      <c r="SW61" s="76"/>
      <c r="SX61" s="76"/>
      <c r="SY61" s="76"/>
      <c r="SZ61" s="76"/>
      <c r="TA61" s="76"/>
      <c r="TB61" s="76"/>
      <c r="TC61" s="76"/>
      <c r="TD61" s="76"/>
      <c r="TE61" s="76"/>
      <c r="TF61" s="76"/>
      <c r="TG61" s="76"/>
      <c r="TH61" s="76"/>
      <c r="TI61" s="76"/>
      <c r="TJ61" s="76"/>
      <c r="TK61" s="76"/>
      <c r="TL61" s="76"/>
      <c r="TM61" s="76"/>
      <c r="TN61" s="76"/>
      <c r="TO61" s="76"/>
      <c r="TP61" s="76"/>
      <c r="TQ61" s="76"/>
      <c r="TR61" s="76"/>
      <c r="TS61" s="76"/>
      <c r="TT61" s="76"/>
      <c r="TU61" s="76"/>
      <c r="TV61" s="76"/>
      <c r="TW61" s="76"/>
      <c r="TX61" s="76"/>
      <c r="TY61" s="76"/>
      <c r="TZ61" s="76"/>
      <c r="UA61" s="76"/>
      <c r="UB61" s="76"/>
      <c r="UC61" s="76"/>
      <c r="UD61" s="76"/>
      <c r="UE61" s="76"/>
      <c r="UF61" s="76"/>
      <c r="UG61" s="76"/>
      <c r="UH61" s="76"/>
      <c r="UI61" s="76"/>
      <c r="UJ61" s="76"/>
      <c r="UK61" s="76"/>
      <c r="UL61" s="76"/>
      <c r="UM61" s="76"/>
      <c r="UN61" s="76"/>
      <c r="UO61" s="76"/>
      <c r="UP61" s="76"/>
      <c r="UQ61" s="76"/>
      <c r="UR61" s="76"/>
      <c r="US61" s="76"/>
      <c r="UT61" s="76"/>
      <c r="UU61" s="76"/>
      <c r="UV61" s="76"/>
      <c r="UW61" s="76"/>
      <c r="UX61" s="76"/>
      <c r="UY61" s="76"/>
      <c r="UZ61" s="76"/>
      <c r="VA61" s="76"/>
      <c r="VB61" s="76"/>
      <c r="VC61" s="76"/>
      <c r="VD61" s="76"/>
      <c r="VE61" s="76"/>
      <c r="VF61" s="76"/>
      <c r="VG61" s="76"/>
      <c r="VH61" s="76"/>
      <c r="VI61" s="76"/>
      <c r="VJ61" s="76"/>
      <c r="VK61" s="76"/>
      <c r="VL61" s="76"/>
      <c r="VM61" s="76"/>
      <c r="VN61" s="76"/>
      <c r="VO61" s="76"/>
      <c r="VP61" s="76"/>
      <c r="VQ61" s="76"/>
      <c r="VR61" s="76"/>
      <c r="VS61" s="76"/>
      <c r="VT61" s="76"/>
      <c r="VU61" s="76"/>
      <c r="VV61" s="76"/>
      <c r="VW61" s="76"/>
      <c r="VX61" s="76"/>
      <c r="VY61" s="76"/>
      <c r="VZ61" s="76"/>
      <c r="WA61" s="76"/>
      <c r="WB61" s="76"/>
      <c r="WC61" s="76"/>
      <c r="WD61" s="76"/>
      <c r="WE61" s="76"/>
      <c r="WF61" s="76"/>
      <c r="WG61" s="76"/>
      <c r="WH61" s="76"/>
      <c r="WI61" s="76"/>
      <c r="WJ61" s="76"/>
      <c r="WK61" s="76"/>
      <c r="WL61" s="76"/>
      <c r="WM61" s="76"/>
      <c r="WN61" s="76"/>
      <c r="WO61" s="76"/>
      <c r="WP61" s="76"/>
      <c r="WQ61" s="76"/>
      <c r="WR61" s="76"/>
      <c r="WS61" s="76"/>
      <c r="WT61" s="76"/>
      <c r="WU61" s="76"/>
      <c r="WV61" s="76"/>
      <c r="WW61" s="76"/>
      <c r="WX61" s="76"/>
      <c r="WY61" s="76"/>
      <c r="WZ61" s="76"/>
      <c r="XA61" s="76"/>
      <c r="XB61" s="76"/>
      <c r="XC61" s="76"/>
      <c r="XD61" s="76"/>
      <c r="XE61" s="76"/>
      <c r="XF61" s="76"/>
      <c r="XG61" s="76"/>
      <c r="XH61" s="76"/>
      <c r="XI61" s="76"/>
      <c r="XJ61" s="76"/>
      <c r="XK61" s="76"/>
      <c r="XL61" s="76"/>
      <c r="XM61" s="76"/>
      <c r="XN61" s="76"/>
      <c r="XO61" s="76"/>
      <c r="XP61" s="76"/>
      <c r="XQ61" s="76"/>
      <c r="XR61" s="76"/>
      <c r="XS61" s="76"/>
      <c r="XT61" s="76"/>
      <c r="XU61" s="76"/>
      <c r="XV61" s="76"/>
      <c r="XW61" s="76"/>
      <c r="XX61" s="76"/>
      <c r="XY61" s="76"/>
      <c r="XZ61" s="76"/>
      <c r="YA61" s="76"/>
      <c r="YB61" s="76"/>
      <c r="YC61" s="76"/>
      <c r="YD61" s="76"/>
      <c r="YE61" s="76"/>
      <c r="YF61" s="76"/>
      <c r="YG61" s="76"/>
      <c r="YH61" s="76"/>
      <c r="YI61" s="76"/>
      <c r="YJ61" s="76"/>
      <c r="YK61" s="76"/>
      <c r="YL61" s="76"/>
      <c r="YM61" s="76"/>
      <c r="YN61" s="76"/>
      <c r="YO61" s="76"/>
      <c r="YP61" s="76"/>
      <c r="YQ61" s="76"/>
      <c r="YR61" s="76"/>
      <c r="YS61" s="76"/>
      <c r="YT61" s="76"/>
      <c r="YU61" s="76"/>
      <c r="YV61" s="76"/>
      <c r="YW61" s="76"/>
      <c r="YX61" s="76"/>
      <c r="YY61" s="76"/>
      <c r="YZ61" s="76"/>
      <c r="ZA61" s="76"/>
      <c r="ZB61" s="76"/>
      <c r="ZC61" s="76"/>
      <c r="ZD61" s="76"/>
      <c r="ZE61" s="76"/>
      <c r="ZF61" s="76"/>
      <c r="ZG61" s="76"/>
      <c r="ZH61" s="76"/>
      <c r="ZI61" s="76"/>
      <c r="ZJ61" s="76"/>
      <c r="ZK61" s="76"/>
      <c r="ZL61" s="76"/>
      <c r="ZM61" s="76"/>
      <c r="ZN61" s="76"/>
      <c r="ZO61" s="76"/>
      <c r="ZP61" s="76"/>
      <c r="ZQ61" s="76"/>
      <c r="ZR61" s="76"/>
      <c r="ZS61" s="76"/>
      <c r="ZT61" s="76"/>
      <c r="ZU61" s="76"/>
      <c r="ZV61" s="76"/>
      <c r="ZW61" s="76"/>
      <c r="ZX61" s="76"/>
      <c r="ZY61" s="76"/>
      <c r="ZZ61" s="76"/>
      <c r="AAA61" s="76"/>
      <c r="AAB61" s="76"/>
      <c r="AAC61" s="76"/>
      <c r="AAD61" s="76"/>
      <c r="AAE61" s="76"/>
      <c r="AAF61" s="76"/>
      <c r="AAG61" s="76"/>
      <c r="AAH61" s="76"/>
      <c r="AAI61" s="76"/>
      <c r="AAJ61" s="76"/>
      <c r="AAK61" s="76"/>
      <c r="AAL61" s="76"/>
      <c r="AAM61" s="76"/>
      <c r="AAN61" s="76"/>
      <c r="AAO61" s="76"/>
      <c r="AAP61" s="76"/>
      <c r="AAQ61" s="76"/>
      <c r="AAR61" s="76"/>
      <c r="AAS61" s="76"/>
      <c r="AAT61" s="76"/>
      <c r="AAU61" s="76"/>
      <c r="AAV61" s="76"/>
      <c r="AAW61" s="76"/>
      <c r="AAX61" s="76"/>
      <c r="AAY61" s="76"/>
      <c r="AAZ61" s="76"/>
      <c r="ABA61" s="76"/>
      <c r="ABB61" s="76"/>
      <c r="ABC61" s="76"/>
      <c r="ABD61" s="76"/>
      <c r="ABE61" s="76"/>
      <c r="ABF61" s="76"/>
      <c r="ABG61" s="76"/>
      <c r="ABH61" s="76"/>
      <c r="ABI61" s="76"/>
      <c r="ABJ61" s="76"/>
      <c r="ABK61" s="76"/>
      <c r="ABL61" s="76"/>
      <c r="ABM61" s="76"/>
      <c r="ABN61" s="76"/>
      <c r="ABO61" s="76"/>
      <c r="ABP61" s="76"/>
      <c r="ABQ61" s="76"/>
      <c r="ABR61" s="76"/>
      <c r="ABS61" s="76"/>
      <c r="ABT61" s="76"/>
      <c r="ABU61" s="76"/>
      <c r="ABV61" s="76"/>
      <c r="ABW61" s="76"/>
      <c r="ABX61" s="76"/>
      <c r="ABY61" s="76"/>
      <c r="ABZ61" s="76"/>
      <c r="ACA61" s="76"/>
      <c r="ACB61" s="76"/>
      <c r="ACC61" s="76"/>
      <c r="ACD61" s="76"/>
      <c r="ACE61" s="76"/>
      <c r="ACF61" s="76"/>
      <c r="ACG61" s="76"/>
      <c r="ACH61" s="76"/>
      <c r="ACI61" s="76"/>
      <c r="ACJ61" s="76"/>
      <c r="ACK61" s="76"/>
      <c r="ACL61" s="76"/>
      <c r="ACM61" s="76"/>
      <c r="ACN61" s="76"/>
      <c r="ACO61" s="76"/>
      <c r="ACP61" s="76"/>
      <c r="ACQ61" s="76"/>
      <c r="ACR61" s="76"/>
      <c r="ACS61" s="76"/>
      <c r="ACT61" s="76"/>
      <c r="ACU61" s="76"/>
      <c r="ACV61" s="76"/>
      <c r="ACW61" s="76"/>
      <c r="ACX61" s="76"/>
      <c r="ACY61" s="76"/>
      <c r="ACZ61" s="76"/>
      <c r="ADA61" s="76"/>
      <c r="ADB61" s="76"/>
      <c r="ADC61" s="76"/>
      <c r="ADD61" s="76"/>
      <c r="ADE61" s="76"/>
      <c r="ADF61" s="76"/>
      <c r="ADG61" s="76"/>
      <c r="ADH61" s="76"/>
      <c r="ADI61" s="76"/>
      <c r="ADJ61" s="76"/>
      <c r="ADK61" s="76"/>
      <c r="ADL61" s="76"/>
      <c r="ADM61" s="76"/>
      <c r="ADN61" s="76"/>
      <c r="ADO61" s="76"/>
      <c r="ADP61" s="76"/>
      <c r="ADQ61" s="76"/>
      <c r="ADR61" s="76"/>
      <c r="ADS61" s="76"/>
      <c r="ADT61" s="76"/>
      <c r="ADU61" s="76"/>
      <c r="ADV61" s="76"/>
      <c r="ADW61" s="76"/>
      <c r="ADX61" s="76"/>
      <c r="ADY61" s="76"/>
      <c r="ADZ61" s="76"/>
      <c r="AEA61" s="76"/>
      <c r="AEB61" s="76"/>
      <c r="AEC61" s="76"/>
      <c r="AED61" s="76"/>
      <c r="AEE61" s="76"/>
      <c r="AEF61" s="76"/>
      <c r="AEG61" s="76"/>
      <c r="AEH61" s="76"/>
      <c r="AEI61" s="76"/>
      <c r="AEJ61" s="76"/>
      <c r="AEK61" s="76"/>
      <c r="AEL61" s="76"/>
      <c r="AEM61" s="76"/>
      <c r="AEN61" s="76"/>
      <c r="AEO61" s="76"/>
      <c r="AEP61" s="76"/>
      <c r="AEQ61" s="76"/>
      <c r="AER61" s="76"/>
      <c r="AES61" s="76"/>
      <c r="AET61" s="76"/>
      <c r="AEU61" s="76"/>
      <c r="AEV61" s="76"/>
      <c r="AEW61" s="76"/>
      <c r="AEX61" s="76"/>
      <c r="AEY61" s="76"/>
      <c r="AEZ61" s="76"/>
      <c r="AFA61" s="76"/>
      <c r="AFB61" s="76"/>
      <c r="AFC61" s="76"/>
      <c r="AFD61" s="76"/>
      <c r="AFE61" s="76"/>
      <c r="AFF61" s="76"/>
      <c r="AFG61" s="76"/>
      <c r="AFH61" s="76"/>
      <c r="AFI61" s="76"/>
      <c r="AFJ61" s="76"/>
      <c r="AFK61" s="76"/>
      <c r="AFL61" s="76"/>
      <c r="AFM61" s="76"/>
      <c r="AFN61" s="76"/>
      <c r="AFO61" s="76"/>
      <c r="AFP61" s="76"/>
      <c r="AFQ61" s="76"/>
      <c r="AFR61" s="76"/>
      <c r="AFS61" s="76"/>
      <c r="AFT61" s="76"/>
      <c r="AFU61" s="76"/>
      <c r="AFV61" s="76"/>
      <c r="AFW61" s="76"/>
      <c r="AFX61" s="76"/>
      <c r="AFY61" s="76"/>
      <c r="AFZ61" s="76"/>
      <c r="AGA61" s="76"/>
      <c r="AGB61" s="76"/>
      <c r="AGC61" s="76"/>
      <c r="AGD61" s="76"/>
      <c r="AGE61" s="76"/>
      <c r="AGF61" s="76"/>
      <c r="AGG61" s="76"/>
      <c r="AGH61" s="76"/>
      <c r="AGI61" s="76"/>
      <c r="AGJ61" s="76"/>
      <c r="AGK61" s="76"/>
      <c r="AGL61" s="76"/>
      <c r="AGM61" s="76"/>
      <c r="AGN61" s="76"/>
      <c r="AGO61" s="76"/>
      <c r="AGP61" s="76"/>
      <c r="AGQ61" s="76"/>
      <c r="AGR61" s="76"/>
      <c r="AGS61" s="76"/>
      <c r="AGT61" s="76"/>
      <c r="AGU61" s="76"/>
      <c r="AGV61" s="76"/>
      <c r="AGW61" s="76"/>
      <c r="AGX61" s="76"/>
      <c r="AGY61" s="76"/>
      <c r="AGZ61" s="76"/>
      <c r="AHA61" s="76"/>
      <c r="AHB61" s="76"/>
      <c r="AHC61" s="76"/>
      <c r="AHD61" s="76"/>
      <c r="AHE61" s="76"/>
      <c r="AHF61" s="76"/>
      <c r="AHG61" s="76"/>
      <c r="AHH61" s="76"/>
      <c r="AHI61" s="76"/>
      <c r="AHJ61" s="76"/>
      <c r="AHK61" s="76"/>
      <c r="AHL61" s="76"/>
      <c r="AHM61" s="76"/>
      <c r="AHN61" s="76"/>
      <c r="AHO61" s="76"/>
      <c r="AHP61" s="76"/>
      <c r="AHQ61" s="76"/>
      <c r="AHR61" s="76"/>
      <c r="AHS61" s="76"/>
      <c r="AHT61" s="76"/>
      <c r="AHU61" s="76"/>
      <c r="AHV61" s="76"/>
      <c r="AHW61" s="76"/>
      <c r="AHX61" s="76"/>
      <c r="AHY61" s="76"/>
      <c r="AHZ61" s="76"/>
      <c r="AIA61" s="76"/>
      <c r="AIB61" s="76"/>
      <c r="AIC61" s="76"/>
      <c r="AID61" s="76"/>
      <c r="AIE61" s="76"/>
      <c r="AIF61" s="76"/>
      <c r="AIG61" s="76"/>
      <c r="AIH61" s="76"/>
      <c r="AII61" s="76"/>
      <c r="AIJ61" s="76"/>
      <c r="AIK61" s="76"/>
      <c r="AIL61" s="76"/>
      <c r="AIM61" s="76"/>
      <c r="AIN61" s="76"/>
      <c r="AIO61" s="76"/>
      <c r="AIP61" s="76"/>
      <c r="AIQ61" s="76"/>
      <c r="AIR61" s="76"/>
      <c r="AIS61" s="76"/>
      <c r="AIT61" s="76"/>
      <c r="AIU61" s="76"/>
      <c r="AIV61" s="76"/>
      <c r="AIW61" s="76"/>
      <c r="AIX61" s="76"/>
      <c r="AIY61" s="76"/>
      <c r="AIZ61" s="76"/>
      <c r="AJA61" s="76"/>
      <c r="AJB61" s="76"/>
      <c r="AJC61" s="76"/>
      <c r="AJD61" s="76"/>
      <c r="AJE61" s="76"/>
      <c r="AJF61" s="76"/>
      <c r="AJG61" s="76"/>
      <c r="AJH61" s="76"/>
      <c r="AJI61" s="76"/>
      <c r="AJJ61" s="76"/>
      <c r="AJK61" s="76"/>
      <c r="AJL61" s="76"/>
      <c r="AJM61" s="76"/>
      <c r="AJN61" s="76"/>
      <c r="AJO61" s="76"/>
      <c r="AJP61" s="76"/>
      <c r="AJQ61" s="76"/>
      <c r="AJR61" s="76"/>
      <c r="AJS61" s="76"/>
      <c r="AJT61" s="76"/>
      <c r="AJU61" s="76"/>
      <c r="AJV61" s="76"/>
      <c r="AJW61" s="76"/>
      <c r="AJX61" s="76"/>
      <c r="AJY61" s="76"/>
      <c r="AJZ61" s="76"/>
      <c r="AKA61" s="76"/>
      <c r="AKB61" s="76"/>
      <c r="AKC61" s="76"/>
      <c r="AKD61" s="76"/>
      <c r="AKE61" s="76"/>
      <c r="AKF61" s="76"/>
      <c r="AKG61" s="76"/>
      <c r="AKH61" s="76"/>
      <c r="AKI61" s="76"/>
      <c r="AKJ61" s="76"/>
      <c r="AKK61" s="76"/>
      <c r="AKL61" s="76"/>
      <c r="AKM61" s="76"/>
      <c r="AKN61" s="76"/>
      <c r="AKO61" s="76"/>
      <c r="AKP61" s="76"/>
      <c r="AKQ61" s="76"/>
      <c r="AKR61" s="76"/>
      <c r="AKS61" s="76"/>
      <c r="AKT61" s="76"/>
      <c r="AKU61" s="76"/>
      <c r="AKV61" s="76"/>
      <c r="AKW61" s="76"/>
      <c r="AKX61" s="76"/>
      <c r="AKY61" s="76"/>
      <c r="AKZ61" s="76"/>
      <c r="ALA61" s="76"/>
      <c r="ALB61" s="76"/>
      <c r="ALC61" s="76"/>
      <c r="ALD61" s="76"/>
      <c r="ALE61" s="76"/>
      <c r="ALF61" s="76"/>
      <c r="ALG61" s="76"/>
      <c r="ALH61" s="76"/>
      <c r="ALI61" s="76"/>
      <c r="ALJ61" s="76"/>
      <c r="ALK61" s="76"/>
      <c r="ALL61" s="76"/>
      <c r="ALM61" s="76"/>
      <c r="ALN61" s="76"/>
      <c r="ALO61" s="76"/>
      <c r="ALP61" s="76"/>
      <c r="ALQ61" s="76"/>
      <c r="ALR61" s="76"/>
      <c r="ALS61" s="76"/>
      <c r="ALT61" s="76"/>
      <c r="ALU61" s="76"/>
      <c r="ALV61" s="76"/>
      <c r="ALW61" s="76"/>
      <c r="ALX61" s="76"/>
      <c r="ALY61" s="76"/>
      <c r="ALZ61" s="76"/>
      <c r="AMA61" s="76"/>
      <c r="AMB61" s="76"/>
      <c r="AMC61" s="76"/>
      <c r="AMD61" s="76"/>
      <c r="AME61" s="76"/>
      <c r="AMF61" s="76"/>
      <c r="AMG61" s="76"/>
      <c r="AMH61" s="76"/>
      <c r="AMI61" s="76"/>
      <c r="AMJ61" s="76"/>
    </row>
    <row r="62" spans="1:1025" x14ac:dyDescent="0.25">
      <c r="A62" s="184"/>
      <c r="B62" s="185">
        <v>156</v>
      </c>
      <c r="C62" s="117" t="s">
        <v>305</v>
      </c>
      <c r="D62" s="25">
        <v>389.4</v>
      </c>
      <c r="E62" s="1">
        <f>VLOOKUP(B62,[1]CaNhan!$A$1:$E$252,5,0)</f>
        <v>1</v>
      </c>
      <c r="F62" s="1">
        <f t="shared" si="24"/>
        <v>389.4</v>
      </c>
      <c r="G62" s="1">
        <f>VLOOKUP(B62,[1]CaNhan!$A$1:$G$252,7,0)</f>
        <v>0.92</v>
      </c>
      <c r="H62" s="1">
        <f t="shared" si="25"/>
        <v>358.24799999999999</v>
      </c>
      <c r="I62" s="220">
        <f t="shared" si="23"/>
        <v>3531387.0098133436</v>
      </c>
      <c r="J62" s="117"/>
      <c r="K62" s="221">
        <f>VLOOKUP(B62,[1]CaNhan!$A$1:$D$252,4,0)</f>
        <v>389.4</v>
      </c>
      <c r="L62" s="250">
        <f t="shared" si="4"/>
        <v>0</v>
      </c>
      <c r="M62" s="76"/>
      <c r="N62" s="76"/>
      <c r="O62" s="87"/>
      <c r="P62" s="87"/>
      <c r="Q62" s="87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76"/>
      <c r="BK62" s="76"/>
      <c r="BL62" s="76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6"/>
      <c r="CE62" s="76"/>
      <c r="CF62" s="76"/>
      <c r="CG62" s="76"/>
      <c r="CH62" s="76"/>
      <c r="CI62" s="76"/>
      <c r="CJ62" s="76"/>
      <c r="CK62" s="76"/>
      <c r="CL62" s="76"/>
      <c r="CM62" s="76"/>
      <c r="CN62" s="76"/>
      <c r="CO62" s="76"/>
      <c r="CP62" s="76"/>
      <c r="CQ62" s="76"/>
      <c r="CR62" s="76"/>
      <c r="CS62" s="76"/>
      <c r="CT62" s="76"/>
      <c r="CU62" s="76"/>
      <c r="CV62" s="76"/>
      <c r="CW62" s="76"/>
      <c r="CX62" s="76"/>
      <c r="CY62" s="76"/>
      <c r="CZ62" s="76"/>
      <c r="DA62" s="76"/>
      <c r="DB62" s="76"/>
      <c r="DC62" s="76"/>
      <c r="DD62" s="76"/>
      <c r="DE62" s="76"/>
      <c r="DF62" s="76"/>
      <c r="DG62" s="76"/>
      <c r="DH62" s="76"/>
      <c r="DI62" s="76"/>
      <c r="DJ62" s="76"/>
      <c r="DK62" s="76"/>
      <c r="DL62" s="76"/>
      <c r="DM62" s="76"/>
      <c r="DN62" s="76"/>
      <c r="DO62" s="76"/>
      <c r="DP62" s="76"/>
      <c r="DQ62" s="76"/>
      <c r="DR62" s="76"/>
      <c r="DS62" s="76"/>
      <c r="DT62" s="76"/>
      <c r="DU62" s="76"/>
      <c r="DV62" s="76"/>
      <c r="DW62" s="76"/>
      <c r="DX62" s="76"/>
      <c r="DY62" s="76"/>
      <c r="DZ62" s="76"/>
      <c r="EA62" s="76"/>
      <c r="EB62" s="76"/>
      <c r="EC62" s="76"/>
      <c r="ED62" s="76"/>
      <c r="EE62" s="76"/>
      <c r="EF62" s="76"/>
      <c r="EG62" s="76"/>
      <c r="EH62" s="76"/>
      <c r="EI62" s="76"/>
      <c r="EJ62" s="76"/>
      <c r="EK62" s="76"/>
      <c r="EL62" s="76"/>
      <c r="EM62" s="76"/>
      <c r="EN62" s="76"/>
      <c r="EO62" s="76"/>
      <c r="EP62" s="76"/>
      <c r="EQ62" s="76"/>
      <c r="ER62" s="76"/>
      <c r="ES62" s="76"/>
      <c r="ET62" s="76"/>
      <c r="EU62" s="76"/>
      <c r="EV62" s="76"/>
      <c r="EW62" s="76"/>
      <c r="EX62" s="76"/>
      <c r="EY62" s="76"/>
      <c r="EZ62" s="76"/>
      <c r="FA62" s="76"/>
      <c r="FB62" s="76"/>
      <c r="FC62" s="76"/>
      <c r="FD62" s="76"/>
      <c r="FE62" s="76"/>
      <c r="FF62" s="76"/>
      <c r="FG62" s="76"/>
      <c r="FH62" s="76"/>
      <c r="FI62" s="76"/>
      <c r="FJ62" s="76"/>
      <c r="FK62" s="76"/>
      <c r="FL62" s="76"/>
      <c r="FM62" s="76"/>
      <c r="FN62" s="76"/>
      <c r="FO62" s="76"/>
      <c r="FP62" s="76"/>
      <c r="FQ62" s="76"/>
      <c r="FR62" s="76"/>
      <c r="FS62" s="76"/>
      <c r="FT62" s="76"/>
      <c r="FU62" s="76"/>
      <c r="FV62" s="76"/>
      <c r="FW62" s="76"/>
      <c r="FX62" s="76"/>
      <c r="FY62" s="76"/>
      <c r="FZ62" s="76"/>
      <c r="GA62" s="76"/>
      <c r="GB62" s="76"/>
      <c r="GC62" s="76"/>
      <c r="GD62" s="76"/>
      <c r="GE62" s="76"/>
      <c r="GF62" s="76"/>
      <c r="GG62" s="76"/>
      <c r="GH62" s="76"/>
      <c r="GI62" s="76"/>
      <c r="GJ62" s="76"/>
      <c r="GK62" s="76"/>
      <c r="GL62" s="76"/>
      <c r="GM62" s="76"/>
      <c r="GN62" s="76"/>
      <c r="GO62" s="76"/>
      <c r="GP62" s="76"/>
      <c r="GQ62" s="76"/>
      <c r="GR62" s="76"/>
      <c r="GS62" s="76"/>
      <c r="GT62" s="76"/>
      <c r="GU62" s="76"/>
      <c r="GV62" s="76"/>
      <c r="GW62" s="76"/>
      <c r="GX62" s="76"/>
      <c r="GY62" s="76"/>
      <c r="GZ62" s="76"/>
      <c r="HA62" s="76"/>
      <c r="HB62" s="76"/>
      <c r="HC62" s="76"/>
      <c r="HD62" s="76"/>
      <c r="HE62" s="76"/>
      <c r="HF62" s="76"/>
      <c r="HG62" s="76"/>
      <c r="HH62" s="76"/>
      <c r="HI62" s="76"/>
      <c r="HJ62" s="76"/>
      <c r="HK62" s="76"/>
      <c r="HL62" s="76"/>
      <c r="HM62" s="76"/>
      <c r="HN62" s="76"/>
      <c r="HO62" s="76"/>
      <c r="HP62" s="76"/>
      <c r="HQ62" s="76"/>
      <c r="HR62" s="76"/>
      <c r="HS62" s="76"/>
      <c r="HT62" s="76"/>
      <c r="HU62" s="76"/>
      <c r="HV62" s="76"/>
      <c r="HW62" s="76"/>
      <c r="HX62" s="76"/>
      <c r="HY62" s="76"/>
      <c r="HZ62" s="76"/>
      <c r="IA62" s="76"/>
      <c r="IB62" s="76"/>
      <c r="IC62" s="76"/>
      <c r="ID62" s="76"/>
      <c r="IE62" s="76"/>
      <c r="IF62" s="76"/>
      <c r="IG62" s="76"/>
      <c r="IH62" s="76"/>
      <c r="II62" s="76"/>
      <c r="IJ62" s="76"/>
      <c r="IK62" s="76"/>
      <c r="IL62" s="76"/>
      <c r="IM62" s="76"/>
      <c r="IN62" s="76"/>
      <c r="IO62" s="76"/>
      <c r="IP62" s="76"/>
      <c r="IQ62" s="76"/>
      <c r="IR62" s="76"/>
      <c r="IS62" s="76"/>
      <c r="IT62" s="76"/>
      <c r="IU62" s="76"/>
      <c r="IV62" s="76"/>
      <c r="IW62" s="76"/>
      <c r="IX62" s="76"/>
      <c r="IY62" s="76"/>
      <c r="IZ62" s="76"/>
      <c r="JA62" s="76"/>
      <c r="JB62" s="76"/>
      <c r="JC62" s="76"/>
      <c r="JD62" s="76"/>
      <c r="JE62" s="76"/>
      <c r="JF62" s="76"/>
      <c r="JG62" s="76"/>
      <c r="JH62" s="76"/>
      <c r="JI62" s="76"/>
      <c r="JJ62" s="76"/>
      <c r="JK62" s="76"/>
      <c r="JL62" s="76"/>
      <c r="JM62" s="76"/>
      <c r="JN62" s="76"/>
      <c r="JO62" s="76"/>
      <c r="JP62" s="76"/>
      <c r="JQ62" s="76"/>
      <c r="JR62" s="76"/>
      <c r="JS62" s="76"/>
      <c r="JT62" s="76"/>
      <c r="JU62" s="76"/>
      <c r="JV62" s="76"/>
      <c r="JW62" s="76"/>
      <c r="JX62" s="76"/>
      <c r="JY62" s="76"/>
      <c r="JZ62" s="76"/>
      <c r="KA62" s="76"/>
      <c r="KB62" s="76"/>
      <c r="KC62" s="76"/>
      <c r="KD62" s="76"/>
      <c r="KE62" s="76"/>
      <c r="KF62" s="76"/>
      <c r="KG62" s="76"/>
      <c r="KH62" s="76"/>
      <c r="KI62" s="76"/>
      <c r="KJ62" s="76"/>
      <c r="KK62" s="76"/>
      <c r="KL62" s="76"/>
      <c r="KM62" s="76"/>
      <c r="KN62" s="76"/>
      <c r="KO62" s="76"/>
      <c r="KP62" s="76"/>
      <c r="KQ62" s="76"/>
      <c r="KR62" s="76"/>
      <c r="KS62" s="76"/>
      <c r="KT62" s="76"/>
      <c r="KU62" s="76"/>
      <c r="KV62" s="76"/>
      <c r="KW62" s="76"/>
      <c r="KX62" s="76"/>
      <c r="KY62" s="76"/>
      <c r="KZ62" s="76"/>
      <c r="LA62" s="76"/>
      <c r="LB62" s="76"/>
      <c r="LC62" s="76"/>
      <c r="LD62" s="76"/>
      <c r="LE62" s="76"/>
      <c r="LF62" s="76"/>
      <c r="LG62" s="76"/>
      <c r="LH62" s="76"/>
      <c r="LI62" s="76"/>
      <c r="LJ62" s="76"/>
      <c r="LK62" s="76"/>
      <c r="LL62" s="76"/>
      <c r="LM62" s="76"/>
      <c r="LN62" s="76"/>
      <c r="LO62" s="76"/>
      <c r="LP62" s="76"/>
      <c r="LQ62" s="76"/>
      <c r="LR62" s="76"/>
      <c r="LS62" s="76"/>
      <c r="LT62" s="76"/>
      <c r="LU62" s="76"/>
      <c r="LV62" s="76"/>
      <c r="LW62" s="76"/>
      <c r="LX62" s="76"/>
      <c r="LY62" s="76"/>
      <c r="LZ62" s="76"/>
      <c r="MA62" s="76"/>
      <c r="MB62" s="76"/>
      <c r="MC62" s="76"/>
      <c r="MD62" s="76"/>
      <c r="ME62" s="76"/>
      <c r="MF62" s="76"/>
      <c r="MG62" s="76"/>
      <c r="MH62" s="76"/>
      <c r="MI62" s="76"/>
      <c r="MJ62" s="76"/>
      <c r="MK62" s="76"/>
      <c r="ML62" s="76"/>
      <c r="MM62" s="76"/>
      <c r="MN62" s="76"/>
      <c r="MO62" s="76"/>
      <c r="MP62" s="76"/>
      <c r="MQ62" s="76"/>
      <c r="MR62" s="76"/>
      <c r="MS62" s="76"/>
      <c r="MT62" s="76"/>
      <c r="MU62" s="76"/>
      <c r="MV62" s="76"/>
      <c r="MW62" s="76"/>
      <c r="MX62" s="76"/>
      <c r="MY62" s="76"/>
      <c r="MZ62" s="76"/>
      <c r="NA62" s="76"/>
      <c r="NB62" s="76"/>
      <c r="NC62" s="76"/>
      <c r="ND62" s="76"/>
      <c r="NE62" s="76"/>
      <c r="NF62" s="76"/>
      <c r="NG62" s="76"/>
      <c r="NH62" s="76"/>
      <c r="NI62" s="76"/>
      <c r="NJ62" s="76"/>
      <c r="NK62" s="76"/>
      <c r="NL62" s="76"/>
      <c r="NM62" s="76"/>
      <c r="NN62" s="76"/>
      <c r="NO62" s="76"/>
      <c r="NP62" s="76"/>
      <c r="NQ62" s="76"/>
      <c r="NR62" s="76"/>
      <c r="NS62" s="76"/>
      <c r="NT62" s="76"/>
      <c r="NU62" s="76"/>
      <c r="NV62" s="76"/>
      <c r="NW62" s="76"/>
      <c r="NX62" s="76"/>
      <c r="NY62" s="76"/>
      <c r="NZ62" s="76"/>
      <c r="OA62" s="76"/>
      <c r="OB62" s="76"/>
      <c r="OC62" s="76"/>
      <c r="OD62" s="76"/>
      <c r="OE62" s="76"/>
      <c r="OF62" s="76"/>
      <c r="OG62" s="76"/>
      <c r="OH62" s="76"/>
      <c r="OI62" s="76"/>
      <c r="OJ62" s="76"/>
      <c r="OK62" s="76"/>
      <c r="OL62" s="76"/>
      <c r="OM62" s="76"/>
      <c r="ON62" s="76"/>
      <c r="OO62" s="76"/>
      <c r="OP62" s="76"/>
      <c r="OQ62" s="76"/>
      <c r="OR62" s="76"/>
      <c r="OS62" s="76"/>
      <c r="OT62" s="76"/>
      <c r="OU62" s="76"/>
      <c r="OV62" s="76"/>
      <c r="OW62" s="76"/>
      <c r="OX62" s="76"/>
      <c r="OY62" s="76"/>
      <c r="OZ62" s="76"/>
      <c r="PA62" s="76"/>
      <c r="PB62" s="76"/>
      <c r="PC62" s="76"/>
      <c r="PD62" s="76"/>
      <c r="PE62" s="76"/>
      <c r="PF62" s="76"/>
      <c r="PG62" s="76"/>
      <c r="PH62" s="76"/>
      <c r="PI62" s="76"/>
      <c r="PJ62" s="76"/>
      <c r="PK62" s="76"/>
      <c r="PL62" s="76"/>
      <c r="PM62" s="76"/>
      <c r="PN62" s="76"/>
      <c r="PO62" s="76"/>
      <c r="PP62" s="76"/>
      <c r="PQ62" s="76"/>
      <c r="PR62" s="76"/>
      <c r="PS62" s="76"/>
      <c r="PT62" s="76"/>
      <c r="PU62" s="76"/>
      <c r="PV62" s="76"/>
      <c r="PW62" s="76"/>
      <c r="PX62" s="76"/>
      <c r="PY62" s="76"/>
      <c r="PZ62" s="76"/>
      <c r="QA62" s="76"/>
      <c r="QB62" s="76"/>
      <c r="QC62" s="76"/>
      <c r="QD62" s="76"/>
      <c r="QE62" s="76"/>
      <c r="QF62" s="76"/>
      <c r="QG62" s="76"/>
      <c r="QH62" s="76"/>
      <c r="QI62" s="76"/>
      <c r="QJ62" s="76"/>
      <c r="QK62" s="76"/>
      <c r="QL62" s="76"/>
      <c r="QM62" s="76"/>
      <c r="QN62" s="76"/>
      <c r="QO62" s="76"/>
      <c r="QP62" s="76"/>
      <c r="QQ62" s="76"/>
      <c r="QR62" s="76"/>
      <c r="QS62" s="76"/>
      <c r="QT62" s="76"/>
      <c r="QU62" s="76"/>
      <c r="QV62" s="76"/>
      <c r="QW62" s="76"/>
      <c r="QX62" s="76"/>
      <c r="QY62" s="76"/>
      <c r="QZ62" s="76"/>
      <c r="RA62" s="76"/>
      <c r="RB62" s="76"/>
      <c r="RC62" s="76"/>
      <c r="RD62" s="76"/>
      <c r="RE62" s="76"/>
      <c r="RF62" s="76"/>
      <c r="RG62" s="76"/>
      <c r="RH62" s="76"/>
      <c r="RI62" s="76"/>
      <c r="RJ62" s="76"/>
      <c r="RK62" s="76"/>
      <c r="RL62" s="76"/>
      <c r="RM62" s="76"/>
      <c r="RN62" s="76"/>
      <c r="RO62" s="76"/>
      <c r="RP62" s="76"/>
      <c r="RQ62" s="76"/>
      <c r="RR62" s="76"/>
      <c r="RS62" s="76"/>
      <c r="RT62" s="76"/>
      <c r="RU62" s="76"/>
      <c r="RV62" s="76"/>
      <c r="RW62" s="76"/>
      <c r="RX62" s="76"/>
      <c r="RY62" s="76"/>
      <c r="RZ62" s="76"/>
      <c r="SA62" s="76"/>
      <c r="SB62" s="76"/>
      <c r="SC62" s="76"/>
      <c r="SD62" s="76"/>
      <c r="SE62" s="76"/>
      <c r="SF62" s="76"/>
      <c r="SG62" s="76"/>
      <c r="SH62" s="76"/>
      <c r="SI62" s="76"/>
      <c r="SJ62" s="76"/>
      <c r="SK62" s="76"/>
      <c r="SL62" s="76"/>
      <c r="SM62" s="76"/>
      <c r="SN62" s="76"/>
      <c r="SO62" s="76"/>
      <c r="SP62" s="76"/>
      <c r="SQ62" s="76"/>
      <c r="SR62" s="76"/>
      <c r="SS62" s="76"/>
      <c r="ST62" s="76"/>
      <c r="SU62" s="76"/>
      <c r="SV62" s="76"/>
      <c r="SW62" s="76"/>
      <c r="SX62" s="76"/>
      <c r="SY62" s="76"/>
      <c r="SZ62" s="76"/>
      <c r="TA62" s="76"/>
      <c r="TB62" s="76"/>
      <c r="TC62" s="76"/>
      <c r="TD62" s="76"/>
      <c r="TE62" s="76"/>
      <c r="TF62" s="76"/>
      <c r="TG62" s="76"/>
      <c r="TH62" s="76"/>
      <c r="TI62" s="76"/>
      <c r="TJ62" s="76"/>
      <c r="TK62" s="76"/>
      <c r="TL62" s="76"/>
      <c r="TM62" s="76"/>
      <c r="TN62" s="76"/>
      <c r="TO62" s="76"/>
      <c r="TP62" s="76"/>
      <c r="TQ62" s="76"/>
      <c r="TR62" s="76"/>
      <c r="TS62" s="76"/>
      <c r="TT62" s="76"/>
      <c r="TU62" s="76"/>
      <c r="TV62" s="76"/>
      <c r="TW62" s="76"/>
      <c r="TX62" s="76"/>
      <c r="TY62" s="76"/>
      <c r="TZ62" s="76"/>
      <c r="UA62" s="76"/>
      <c r="UB62" s="76"/>
      <c r="UC62" s="76"/>
      <c r="UD62" s="76"/>
      <c r="UE62" s="76"/>
      <c r="UF62" s="76"/>
      <c r="UG62" s="76"/>
      <c r="UH62" s="76"/>
      <c r="UI62" s="76"/>
      <c r="UJ62" s="76"/>
      <c r="UK62" s="76"/>
      <c r="UL62" s="76"/>
      <c r="UM62" s="76"/>
      <c r="UN62" s="76"/>
      <c r="UO62" s="76"/>
      <c r="UP62" s="76"/>
      <c r="UQ62" s="76"/>
      <c r="UR62" s="76"/>
      <c r="US62" s="76"/>
      <c r="UT62" s="76"/>
      <c r="UU62" s="76"/>
      <c r="UV62" s="76"/>
      <c r="UW62" s="76"/>
      <c r="UX62" s="76"/>
      <c r="UY62" s="76"/>
      <c r="UZ62" s="76"/>
      <c r="VA62" s="76"/>
      <c r="VB62" s="76"/>
      <c r="VC62" s="76"/>
      <c r="VD62" s="76"/>
      <c r="VE62" s="76"/>
      <c r="VF62" s="76"/>
      <c r="VG62" s="76"/>
      <c r="VH62" s="76"/>
      <c r="VI62" s="76"/>
      <c r="VJ62" s="76"/>
      <c r="VK62" s="76"/>
      <c r="VL62" s="76"/>
      <c r="VM62" s="76"/>
      <c r="VN62" s="76"/>
      <c r="VO62" s="76"/>
      <c r="VP62" s="76"/>
      <c r="VQ62" s="76"/>
      <c r="VR62" s="76"/>
      <c r="VS62" s="76"/>
      <c r="VT62" s="76"/>
      <c r="VU62" s="76"/>
      <c r="VV62" s="76"/>
      <c r="VW62" s="76"/>
      <c r="VX62" s="76"/>
      <c r="VY62" s="76"/>
      <c r="VZ62" s="76"/>
      <c r="WA62" s="76"/>
      <c r="WB62" s="76"/>
      <c r="WC62" s="76"/>
      <c r="WD62" s="76"/>
      <c r="WE62" s="76"/>
      <c r="WF62" s="76"/>
      <c r="WG62" s="76"/>
      <c r="WH62" s="76"/>
      <c r="WI62" s="76"/>
      <c r="WJ62" s="76"/>
      <c r="WK62" s="76"/>
      <c r="WL62" s="76"/>
      <c r="WM62" s="76"/>
      <c r="WN62" s="76"/>
      <c r="WO62" s="76"/>
      <c r="WP62" s="76"/>
      <c r="WQ62" s="76"/>
      <c r="WR62" s="76"/>
      <c r="WS62" s="76"/>
      <c r="WT62" s="76"/>
      <c r="WU62" s="76"/>
      <c r="WV62" s="76"/>
      <c r="WW62" s="76"/>
      <c r="WX62" s="76"/>
      <c r="WY62" s="76"/>
      <c r="WZ62" s="76"/>
      <c r="XA62" s="76"/>
      <c r="XB62" s="76"/>
      <c r="XC62" s="76"/>
      <c r="XD62" s="76"/>
      <c r="XE62" s="76"/>
      <c r="XF62" s="76"/>
      <c r="XG62" s="76"/>
      <c r="XH62" s="76"/>
      <c r="XI62" s="76"/>
      <c r="XJ62" s="76"/>
      <c r="XK62" s="76"/>
      <c r="XL62" s="76"/>
      <c r="XM62" s="76"/>
      <c r="XN62" s="76"/>
      <c r="XO62" s="76"/>
      <c r="XP62" s="76"/>
      <c r="XQ62" s="76"/>
      <c r="XR62" s="76"/>
      <c r="XS62" s="76"/>
      <c r="XT62" s="76"/>
      <c r="XU62" s="76"/>
      <c r="XV62" s="76"/>
      <c r="XW62" s="76"/>
      <c r="XX62" s="76"/>
      <c r="XY62" s="76"/>
      <c r="XZ62" s="76"/>
      <c r="YA62" s="76"/>
      <c r="YB62" s="76"/>
      <c r="YC62" s="76"/>
      <c r="YD62" s="76"/>
      <c r="YE62" s="76"/>
      <c r="YF62" s="76"/>
      <c r="YG62" s="76"/>
      <c r="YH62" s="76"/>
      <c r="YI62" s="76"/>
      <c r="YJ62" s="76"/>
      <c r="YK62" s="76"/>
      <c r="YL62" s="76"/>
      <c r="YM62" s="76"/>
      <c r="YN62" s="76"/>
      <c r="YO62" s="76"/>
      <c r="YP62" s="76"/>
      <c r="YQ62" s="76"/>
      <c r="YR62" s="76"/>
      <c r="YS62" s="76"/>
      <c r="YT62" s="76"/>
      <c r="YU62" s="76"/>
      <c r="YV62" s="76"/>
      <c r="YW62" s="76"/>
      <c r="YX62" s="76"/>
      <c r="YY62" s="76"/>
      <c r="YZ62" s="76"/>
      <c r="ZA62" s="76"/>
      <c r="ZB62" s="76"/>
      <c r="ZC62" s="76"/>
      <c r="ZD62" s="76"/>
      <c r="ZE62" s="76"/>
      <c r="ZF62" s="76"/>
      <c r="ZG62" s="76"/>
      <c r="ZH62" s="76"/>
      <c r="ZI62" s="76"/>
      <c r="ZJ62" s="76"/>
      <c r="ZK62" s="76"/>
      <c r="ZL62" s="76"/>
      <c r="ZM62" s="76"/>
      <c r="ZN62" s="76"/>
      <c r="ZO62" s="76"/>
      <c r="ZP62" s="76"/>
      <c r="ZQ62" s="76"/>
      <c r="ZR62" s="76"/>
      <c r="ZS62" s="76"/>
      <c r="ZT62" s="76"/>
      <c r="ZU62" s="76"/>
      <c r="ZV62" s="76"/>
      <c r="ZW62" s="76"/>
      <c r="ZX62" s="76"/>
      <c r="ZY62" s="76"/>
      <c r="ZZ62" s="76"/>
      <c r="AAA62" s="76"/>
      <c r="AAB62" s="76"/>
      <c r="AAC62" s="76"/>
      <c r="AAD62" s="76"/>
      <c r="AAE62" s="76"/>
      <c r="AAF62" s="76"/>
      <c r="AAG62" s="76"/>
      <c r="AAH62" s="76"/>
      <c r="AAI62" s="76"/>
      <c r="AAJ62" s="76"/>
      <c r="AAK62" s="76"/>
      <c r="AAL62" s="76"/>
      <c r="AAM62" s="76"/>
      <c r="AAN62" s="76"/>
      <c r="AAO62" s="76"/>
      <c r="AAP62" s="76"/>
      <c r="AAQ62" s="76"/>
      <c r="AAR62" s="76"/>
      <c r="AAS62" s="76"/>
      <c r="AAT62" s="76"/>
      <c r="AAU62" s="76"/>
      <c r="AAV62" s="76"/>
      <c r="AAW62" s="76"/>
      <c r="AAX62" s="76"/>
      <c r="AAY62" s="76"/>
      <c r="AAZ62" s="76"/>
      <c r="ABA62" s="76"/>
      <c r="ABB62" s="76"/>
      <c r="ABC62" s="76"/>
      <c r="ABD62" s="76"/>
      <c r="ABE62" s="76"/>
      <c r="ABF62" s="76"/>
      <c r="ABG62" s="76"/>
      <c r="ABH62" s="76"/>
      <c r="ABI62" s="76"/>
      <c r="ABJ62" s="76"/>
      <c r="ABK62" s="76"/>
      <c r="ABL62" s="76"/>
      <c r="ABM62" s="76"/>
      <c r="ABN62" s="76"/>
      <c r="ABO62" s="76"/>
      <c r="ABP62" s="76"/>
      <c r="ABQ62" s="76"/>
      <c r="ABR62" s="76"/>
      <c r="ABS62" s="76"/>
      <c r="ABT62" s="76"/>
      <c r="ABU62" s="76"/>
      <c r="ABV62" s="76"/>
      <c r="ABW62" s="76"/>
      <c r="ABX62" s="76"/>
      <c r="ABY62" s="76"/>
      <c r="ABZ62" s="76"/>
      <c r="ACA62" s="76"/>
      <c r="ACB62" s="76"/>
      <c r="ACC62" s="76"/>
      <c r="ACD62" s="76"/>
      <c r="ACE62" s="76"/>
      <c r="ACF62" s="76"/>
      <c r="ACG62" s="76"/>
      <c r="ACH62" s="76"/>
      <c r="ACI62" s="76"/>
      <c r="ACJ62" s="76"/>
      <c r="ACK62" s="76"/>
      <c r="ACL62" s="76"/>
      <c r="ACM62" s="76"/>
      <c r="ACN62" s="76"/>
      <c r="ACO62" s="76"/>
      <c r="ACP62" s="76"/>
      <c r="ACQ62" s="76"/>
      <c r="ACR62" s="76"/>
      <c r="ACS62" s="76"/>
      <c r="ACT62" s="76"/>
      <c r="ACU62" s="76"/>
      <c r="ACV62" s="76"/>
      <c r="ACW62" s="76"/>
      <c r="ACX62" s="76"/>
      <c r="ACY62" s="76"/>
      <c r="ACZ62" s="76"/>
      <c r="ADA62" s="76"/>
      <c r="ADB62" s="76"/>
      <c r="ADC62" s="76"/>
      <c r="ADD62" s="76"/>
      <c r="ADE62" s="76"/>
      <c r="ADF62" s="76"/>
      <c r="ADG62" s="76"/>
      <c r="ADH62" s="76"/>
      <c r="ADI62" s="76"/>
      <c r="ADJ62" s="76"/>
      <c r="ADK62" s="76"/>
      <c r="ADL62" s="76"/>
      <c r="ADM62" s="76"/>
      <c r="ADN62" s="76"/>
      <c r="ADO62" s="76"/>
      <c r="ADP62" s="76"/>
      <c r="ADQ62" s="76"/>
      <c r="ADR62" s="76"/>
      <c r="ADS62" s="76"/>
      <c r="ADT62" s="76"/>
      <c r="ADU62" s="76"/>
      <c r="ADV62" s="76"/>
      <c r="ADW62" s="76"/>
      <c r="ADX62" s="76"/>
      <c r="ADY62" s="76"/>
      <c r="ADZ62" s="76"/>
      <c r="AEA62" s="76"/>
      <c r="AEB62" s="76"/>
      <c r="AEC62" s="76"/>
      <c r="AED62" s="76"/>
      <c r="AEE62" s="76"/>
      <c r="AEF62" s="76"/>
      <c r="AEG62" s="76"/>
      <c r="AEH62" s="76"/>
      <c r="AEI62" s="76"/>
      <c r="AEJ62" s="76"/>
      <c r="AEK62" s="76"/>
      <c r="AEL62" s="76"/>
      <c r="AEM62" s="76"/>
      <c r="AEN62" s="76"/>
      <c r="AEO62" s="76"/>
      <c r="AEP62" s="76"/>
      <c r="AEQ62" s="76"/>
      <c r="AER62" s="76"/>
      <c r="AES62" s="76"/>
      <c r="AET62" s="76"/>
      <c r="AEU62" s="76"/>
      <c r="AEV62" s="76"/>
      <c r="AEW62" s="76"/>
      <c r="AEX62" s="76"/>
      <c r="AEY62" s="76"/>
      <c r="AEZ62" s="76"/>
      <c r="AFA62" s="76"/>
      <c r="AFB62" s="76"/>
      <c r="AFC62" s="76"/>
      <c r="AFD62" s="76"/>
      <c r="AFE62" s="76"/>
      <c r="AFF62" s="76"/>
      <c r="AFG62" s="76"/>
      <c r="AFH62" s="76"/>
      <c r="AFI62" s="76"/>
      <c r="AFJ62" s="76"/>
      <c r="AFK62" s="76"/>
      <c r="AFL62" s="76"/>
      <c r="AFM62" s="76"/>
      <c r="AFN62" s="76"/>
      <c r="AFO62" s="76"/>
      <c r="AFP62" s="76"/>
      <c r="AFQ62" s="76"/>
      <c r="AFR62" s="76"/>
      <c r="AFS62" s="76"/>
      <c r="AFT62" s="76"/>
      <c r="AFU62" s="76"/>
      <c r="AFV62" s="76"/>
      <c r="AFW62" s="76"/>
      <c r="AFX62" s="76"/>
      <c r="AFY62" s="76"/>
      <c r="AFZ62" s="76"/>
      <c r="AGA62" s="76"/>
      <c r="AGB62" s="76"/>
      <c r="AGC62" s="76"/>
      <c r="AGD62" s="76"/>
      <c r="AGE62" s="76"/>
      <c r="AGF62" s="76"/>
      <c r="AGG62" s="76"/>
      <c r="AGH62" s="76"/>
      <c r="AGI62" s="76"/>
      <c r="AGJ62" s="76"/>
      <c r="AGK62" s="76"/>
      <c r="AGL62" s="76"/>
      <c r="AGM62" s="76"/>
      <c r="AGN62" s="76"/>
      <c r="AGO62" s="76"/>
      <c r="AGP62" s="76"/>
      <c r="AGQ62" s="76"/>
      <c r="AGR62" s="76"/>
      <c r="AGS62" s="76"/>
      <c r="AGT62" s="76"/>
      <c r="AGU62" s="76"/>
      <c r="AGV62" s="76"/>
      <c r="AGW62" s="76"/>
      <c r="AGX62" s="76"/>
      <c r="AGY62" s="76"/>
      <c r="AGZ62" s="76"/>
      <c r="AHA62" s="76"/>
      <c r="AHB62" s="76"/>
      <c r="AHC62" s="76"/>
      <c r="AHD62" s="76"/>
      <c r="AHE62" s="76"/>
      <c r="AHF62" s="76"/>
      <c r="AHG62" s="76"/>
      <c r="AHH62" s="76"/>
      <c r="AHI62" s="76"/>
      <c r="AHJ62" s="76"/>
      <c r="AHK62" s="76"/>
      <c r="AHL62" s="76"/>
      <c r="AHM62" s="76"/>
      <c r="AHN62" s="76"/>
      <c r="AHO62" s="76"/>
      <c r="AHP62" s="76"/>
      <c r="AHQ62" s="76"/>
      <c r="AHR62" s="76"/>
      <c r="AHS62" s="76"/>
      <c r="AHT62" s="76"/>
      <c r="AHU62" s="76"/>
      <c r="AHV62" s="76"/>
      <c r="AHW62" s="76"/>
      <c r="AHX62" s="76"/>
      <c r="AHY62" s="76"/>
      <c r="AHZ62" s="76"/>
      <c r="AIA62" s="76"/>
      <c r="AIB62" s="76"/>
      <c r="AIC62" s="76"/>
      <c r="AID62" s="76"/>
      <c r="AIE62" s="76"/>
      <c r="AIF62" s="76"/>
      <c r="AIG62" s="76"/>
      <c r="AIH62" s="76"/>
      <c r="AII62" s="76"/>
      <c r="AIJ62" s="76"/>
      <c r="AIK62" s="76"/>
      <c r="AIL62" s="76"/>
      <c r="AIM62" s="76"/>
      <c r="AIN62" s="76"/>
      <c r="AIO62" s="76"/>
      <c r="AIP62" s="76"/>
      <c r="AIQ62" s="76"/>
      <c r="AIR62" s="76"/>
      <c r="AIS62" s="76"/>
      <c r="AIT62" s="76"/>
      <c r="AIU62" s="76"/>
      <c r="AIV62" s="76"/>
      <c r="AIW62" s="76"/>
      <c r="AIX62" s="76"/>
      <c r="AIY62" s="76"/>
      <c r="AIZ62" s="76"/>
      <c r="AJA62" s="76"/>
      <c r="AJB62" s="76"/>
      <c r="AJC62" s="76"/>
      <c r="AJD62" s="76"/>
      <c r="AJE62" s="76"/>
      <c r="AJF62" s="76"/>
      <c r="AJG62" s="76"/>
      <c r="AJH62" s="76"/>
      <c r="AJI62" s="76"/>
      <c r="AJJ62" s="76"/>
      <c r="AJK62" s="76"/>
      <c r="AJL62" s="76"/>
      <c r="AJM62" s="76"/>
      <c r="AJN62" s="76"/>
      <c r="AJO62" s="76"/>
      <c r="AJP62" s="76"/>
      <c r="AJQ62" s="76"/>
      <c r="AJR62" s="76"/>
      <c r="AJS62" s="76"/>
      <c r="AJT62" s="76"/>
      <c r="AJU62" s="76"/>
      <c r="AJV62" s="76"/>
      <c r="AJW62" s="76"/>
      <c r="AJX62" s="76"/>
      <c r="AJY62" s="76"/>
      <c r="AJZ62" s="76"/>
      <c r="AKA62" s="76"/>
      <c r="AKB62" s="76"/>
      <c r="AKC62" s="76"/>
      <c r="AKD62" s="76"/>
      <c r="AKE62" s="76"/>
      <c r="AKF62" s="76"/>
      <c r="AKG62" s="76"/>
      <c r="AKH62" s="76"/>
      <c r="AKI62" s="76"/>
      <c r="AKJ62" s="76"/>
      <c r="AKK62" s="76"/>
      <c r="AKL62" s="76"/>
      <c r="AKM62" s="76"/>
      <c r="AKN62" s="76"/>
      <c r="AKO62" s="76"/>
      <c r="AKP62" s="76"/>
      <c r="AKQ62" s="76"/>
      <c r="AKR62" s="76"/>
      <c r="AKS62" s="76"/>
      <c r="AKT62" s="76"/>
      <c r="AKU62" s="76"/>
      <c r="AKV62" s="76"/>
      <c r="AKW62" s="76"/>
      <c r="AKX62" s="76"/>
      <c r="AKY62" s="76"/>
      <c r="AKZ62" s="76"/>
      <c r="ALA62" s="76"/>
      <c r="ALB62" s="76"/>
      <c r="ALC62" s="76"/>
      <c r="ALD62" s="76"/>
      <c r="ALE62" s="76"/>
      <c r="ALF62" s="76"/>
      <c r="ALG62" s="76"/>
      <c r="ALH62" s="76"/>
      <c r="ALI62" s="76"/>
      <c r="ALJ62" s="76"/>
      <c r="ALK62" s="76"/>
      <c r="ALL62" s="76"/>
      <c r="ALM62" s="76"/>
      <c r="ALN62" s="76"/>
      <c r="ALO62" s="76"/>
      <c r="ALP62" s="76"/>
      <c r="ALQ62" s="76"/>
      <c r="ALR62" s="76"/>
      <c r="ALS62" s="76"/>
      <c r="ALT62" s="76"/>
      <c r="ALU62" s="76"/>
      <c r="ALV62" s="76"/>
      <c r="ALW62" s="76"/>
      <c r="ALX62" s="76"/>
      <c r="ALY62" s="76"/>
      <c r="ALZ62" s="76"/>
      <c r="AMA62" s="76"/>
      <c r="AMB62" s="76"/>
      <c r="AMC62" s="76"/>
      <c r="AMD62" s="76"/>
      <c r="AME62" s="76"/>
      <c r="AMF62" s="76"/>
      <c r="AMG62" s="76"/>
      <c r="AMH62" s="76"/>
      <c r="AMI62" s="76"/>
      <c r="AMJ62" s="76"/>
    </row>
    <row r="63" spans="1:1025" x14ac:dyDescent="0.25">
      <c r="A63" s="232"/>
      <c r="B63" s="185">
        <v>141</v>
      </c>
      <c r="C63" s="117" t="s">
        <v>306</v>
      </c>
      <c r="D63" s="25">
        <v>389.4</v>
      </c>
      <c r="E63" s="1">
        <f>VLOOKUP(B63,[1]CaNhan!$A$1:$E$252,5,0)</f>
        <v>1</v>
      </c>
      <c r="F63" s="1">
        <f t="shared" si="24"/>
        <v>389.4</v>
      </c>
      <c r="G63" s="1">
        <f>VLOOKUP(B63,[1]CaNhan!$A$1:$G$252,7,0)</f>
        <v>0.90333300000000005</v>
      </c>
      <c r="H63" s="1">
        <f t="shared" si="25"/>
        <v>351.75787020000001</v>
      </c>
      <c r="I63" s="220">
        <f t="shared" si="23"/>
        <v>3467411.3279736061</v>
      </c>
      <c r="J63" s="117"/>
      <c r="K63" s="221">
        <f>VLOOKUP(B63,[1]CaNhan!$A$1:$D$252,4,0)</f>
        <v>389.4</v>
      </c>
      <c r="L63" s="250">
        <f t="shared" si="4"/>
        <v>0</v>
      </c>
      <c r="M63" s="76"/>
      <c r="N63" s="76"/>
      <c r="O63" s="87"/>
      <c r="P63" s="87"/>
      <c r="Q63" s="87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6"/>
      <c r="CE63" s="76"/>
      <c r="CF63" s="76"/>
      <c r="CG63" s="76"/>
      <c r="CH63" s="76"/>
      <c r="CI63" s="76"/>
      <c r="CJ63" s="76"/>
      <c r="CK63" s="76"/>
      <c r="CL63" s="76"/>
      <c r="CM63" s="76"/>
      <c r="CN63" s="76"/>
      <c r="CO63" s="76"/>
      <c r="CP63" s="76"/>
      <c r="CQ63" s="76"/>
      <c r="CR63" s="76"/>
      <c r="CS63" s="76"/>
      <c r="CT63" s="76"/>
      <c r="CU63" s="76"/>
      <c r="CV63" s="76"/>
      <c r="CW63" s="76"/>
      <c r="CX63" s="76"/>
      <c r="CY63" s="76"/>
      <c r="CZ63" s="76"/>
      <c r="DA63" s="76"/>
      <c r="DB63" s="76"/>
      <c r="DC63" s="76"/>
      <c r="DD63" s="76"/>
      <c r="DE63" s="76"/>
      <c r="DF63" s="76"/>
      <c r="DG63" s="76"/>
      <c r="DH63" s="76"/>
      <c r="DI63" s="76"/>
      <c r="DJ63" s="76"/>
      <c r="DK63" s="76"/>
      <c r="DL63" s="76"/>
      <c r="DM63" s="76"/>
      <c r="DN63" s="76"/>
      <c r="DO63" s="76"/>
      <c r="DP63" s="76"/>
      <c r="DQ63" s="76"/>
      <c r="DR63" s="76"/>
      <c r="DS63" s="76"/>
      <c r="DT63" s="76"/>
      <c r="DU63" s="76"/>
      <c r="DV63" s="76"/>
      <c r="DW63" s="76"/>
      <c r="DX63" s="76"/>
      <c r="DY63" s="76"/>
      <c r="DZ63" s="76"/>
      <c r="EA63" s="76"/>
      <c r="EB63" s="76"/>
      <c r="EC63" s="76"/>
      <c r="ED63" s="76"/>
      <c r="EE63" s="76"/>
      <c r="EF63" s="76"/>
      <c r="EG63" s="76"/>
      <c r="EH63" s="76"/>
      <c r="EI63" s="76"/>
      <c r="EJ63" s="76"/>
      <c r="EK63" s="76"/>
      <c r="EL63" s="76"/>
      <c r="EM63" s="76"/>
      <c r="EN63" s="76"/>
      <c r="EO63" s="76"/>
      <c r="EP63" s="76"/>
      <c r="EQ63" s="76"/>
      <c r="ER63" s="76"/>
      <c r="ES63" s="76"/>
      <c r="ET63" s="76"/>
      <c r="EU63" s="76"/>
      <c r="EV63" s="76"/>
      <c r="EW63" s="76"/>
      <c r="EX63" s="76"/>
      <c r="EY63" s="76"/>
      <c r="EZ63" s="76"/>
      <c r="FA63" s="76"/>
      <c r="FB63" s="76"/>
      <c r="FC63" s="76"/>
      <c r="FD63" s="76"/>
      <c r="FE63" s="76"/>
      <c r="FF63" s="76"/>
      <c r="FG63" s="76"/>
      <c r="FH63" s="76"/>
      <c r="FI63" s="76"/>
      <c r="FJ63" s="76"/>
      <c r="FK63" s="76"/>
      <c r="FL63" s="76"/>
      <c r="FM63" s="76"/>
      <c r="FN63" s="76"/>
      <c r="FO63" s="76"/>
      <c r="FP63" s="76"/>
      <c r="FQ63" s="76"/>
      <c r="FR63" s="76"/>
      <c r="FS63" s="76"/>
      <c r="FT63" s="76"/>
      <c r="FU63" s="76"/>
      <c r="FV63" s="76"/>
      <c r="FW63" s="76"/>
      <c r="FX63" s="76"/>
      <c r="FY63" s="76"/>
      <c r="FZ63" s="76"/>
      <c r="GA63" s="76"/>
      <c r="GB63" s="76"/>
      <c r="GC63" s="76"/>
      <c r="GD63" s="76"/>
      <c r="GE63" s="76"/>
      <c r="GF63" s="76"/>
      <c r="GG63" s="76"/>
      <c r="GH63" s="76"/>
      <c r="GI63" s="76"/>
      <c r="GJ63" s="76"/>
      <c r="GK63" s="76"/>
      <c r="GL63" s="76"/>
      <c r="GM63" s="76"/>
      <c r="GN63" s="76"/>
      <c r="GO63" s="76"/>
      <c r="GP63" s="76"/>
      <c r="GQ63" s="76"/>
      <c r="GR63" s="76"/>
      <c r="GS63" s="76"/>
      <c r="GT63" s="76"/>
      <c r="GU63" s="76"/>
      <c r="GV63" s="76"/>
      <c r="GW63" s="76"/>
      <c r="GX63" s="76"/>
      <c r="GY63" s="76"/>
      <c r="GZ63" s="76"/>
      <c r="HA63" s="76"/>
      <c r="HB63" s="76"/>
      <c r="HC63" s="76"/>
      <c r="HD63" s="76"/>
      <c r="HE63" s="76"/>
      <c r="HF63" s="76"/>
      <c r="HG63" s="76"/>
      <c r="HH63" s="76"/>
      <c r="HI63" s="76"/>
      <c r="HJ63" s="76"/>
      <c r="HK63" s="76"/>
      <c r="HL63" s="76"/>
      <c r="HM63" s="76"/>
      <c r="HN63" s="76"/>
      <c r="HO63" s="76"/>
      <c r="HP63" s="76"/>
      <c r="HQ63" s="76"/>
      <c r="HR63" s="76"/>
      <c r="HS63" s="76"/>
      <c r="HT63" s="76"/>
      <c r="HU63" s="76"/>
      <c r="HV63" s="76"/>
      <c r="HW63" s="76"/>
      <c r="HX63" s="76"/>
      <c r="HY63" s="76"/>
      <c r="HZ63" s="76"/>
      <c r="IA63" s="76"/>
      <c r="IB63" s="76"/>
      <c r="IC63" s="76"/>
      <c r="ID63" s="76"/>
      <c r="IE63" s="76"/>
      <c r="IF63" s="76"/>
      <c r="IG63" s="76"/>
      <c r="IH63" s="76"/>
      <c r="II63" s="76"/>
      <c r="IJ63" s="76"/>
      <c r="IK63" s="76"/>
      <c r="IL63" s="76"/>
      <c r="IM63" s="76"/>
      <c r="IN63" s="76"/>
      <c r="IO63" s="76"/>
      <c r="IP63" s="76"/>
      <c r="IQ63" s="76"/>
      <c r="IR63" s="76"/>
      <c r="IS63" s="76"/>
      <c r="IT63" s="76"/>
      <c r="IU63" s="76"/>
      <c r="IV63" s="76"/>
      <c r="IW63" s="76"/>
      <c r="IX63" s="76"/>
      <c r="IY63" s="76"/>
      <c r="IZ63" s="76"/>
      <c r="JA63" s="76"/>
      <c r="JB63" s="76"/>
      <c r="JC63" s="76"/>
      <c r="JD63" s="76"/>
      <c r="JE63" s="76"/>
      <c r="JF63" s="76"/>
      <c r="JG63" s="76"/>
      <c r="JH63" s="76"/>
      <c r="JI63" s="76"/>
      <c r="JJ63" s="76"/>
      <c r="JK63" s="76"/>
      <c r="JL63" s="76"/>
      <c r="JM63" s="76"/>
      <c r="JN63" s="76"/>
      <c r="JO63" s="76"/>
      <c r="JP63" s="76"/>
      <c r="JQ63" s="76"/>
      <c r="JR63" s="76"/>
      <c r="JS63" s="76"/>
      <c r="JT63" s="76"/>
      <c r="JU63" s="76"/>
      <c r="JV63" s="76"/>
      <c r="JW63" s="76"/>
      <c r="JX63" s="76"/>
      <c r="JY63" s="76"/>
      <c r="JZ63" s="76"/>
      <c r="KA63" s="76"/>
      <c r="KB63" s="76"/>
      <c r="KC63" s="76"/>
      <c r="KD63" s="76"/>
      <c r="KE63" s="76"/>
      <c r="KF63" s="76"/>
      <c r="KG63" s="76"/>
      <c r="KH63" s="76"/>
      <c r="KI63" s="76"/>
      <c r="KJ63" s="76"/>
      <c r="KK63" s="76"/>
      <c r="KL63" s="76"/>
      <c r="KM63" s="76"/>
      <c r="KN63" s="76"/>
      <c r="KO63" s="76"/>
      <c r="KP63" s="76"/>
      <c r="KQ63" s="76"/>
      <c r="KR63" s="76"/>
      <c r="KS63" s="76"/>
      <c r="KT63" s="76"/>
      <c r="KU63" s="76"/>
      <c r="KV63" s="76"/>
      <c r="KW63" s="76"/>
      <c r="KX63" s="76"/>
      <c r="KY63" s="76"/>
      <c r="KZ63" s="76"/>
      <c r="LA63" s="76"/>
      <c r="LB63" s="76"/>
      <c r="LC63" s="76"/>
      <c r="LD63" s="76"/>
      <c r="LE63" s="76"/>
      <c r="LF63" s="76"/>
      <c r="LG63" s="76"/>
      <c r="LH63" s="76"/>
      <c r="LI63" s="76"/>
      <c r="LJ63" s="76"/>
      <c r="LK63" s="76"/>
      <c r="LL63" s="76"/>
      <c r="LM63" s="76"/>
      <c r="LN63" s="76"/>
      <c r="LO63" s="76"/>
      <c r="LP63" s="76"/>
      <c r="LQ63" s="76"/>
      <c r="LR63" s="76"/>
      <c r="LS63" s="76"/>
      <c r="LT63" s="76"/>
      <c r="LU63" s="76"/>
      <c r="LV63" s="76"/>
      <c r="LW63" s="76"/>
      <c r="LX63" s="76"/>
      <c r="LY63" s="76"/>
      <c r="LZ63" s="76"/>
      <c r="MA63" s="76"/>
      <c r="MB63" s="76"/>
      <c r="MC63" s="76"/>
      <c r="MD63" s="76"/>
      <c r="ME63" s="76"/>
      <c r="MF63" s="76"/>
      <c r="MG63" s="76"/>
      <c r="MH63" s="76"/>
      <c r="MI63" s="76"/>
      <c r="MJ63" s="76"/>
      <c r="MK63" s="76"/>
      <c r="ML63" s="76"/>
      <c r="MM63" s="76"/>
      <c r="MN63" s="76"/>
      <c r="MO63" s="76"/>
      <c r="MP63" s="76"/>
      <c r="MQ63" s="76"/>
      <c r="MR63" s="76"/>
      <c r="MS63" s="76"/>
      <c r="MT63" s="76"/>
      <c r="MU63" s="76"/>
      <c r="MV63" s="76"/>
      <c r="MW63" s="76"/>
      <c r="MX63" s="76"/>
      <c r="MY63" s="76"/>
      <c r="MZ63" s="76"/>
      <c r="NA63" s="76"/>
      <c r="NB63" s="76"/>
      <c r="NC63" s="76"/>
      <c r="ND63" s="76"/>
      <c r="NE63" s="76"/>
      <c r="NF63" s="76"/>
      <c r="NG63" s="76"/>
      <c r="NH63" s="76"/>
      <c r="NI63" s="76"/>
      <c r="NJ63" s="76"/>
      <c r="NK63" s="76"/>
      <c r="NL63" s="76"/>
      <c r="NM63" s="76"/>
      <c r="NN63" s="76"/>
      <c r="NO63" s="76"/>
      <c r="NP63" s="76"/>
      <c r="NQ63" s="76"/>
      <c r="NR63" s="76"/>
      <c r="NS63" s="76"/>
      <c r="NT63" s="76"/>
      <c r="NU63" s="76"/>
      <c r="NV63" s="76"/>
      <c r="NW63" s="76"/>
      <c r="NX63" s="76"/>
      <c r="NY63" s="76"/>
      <c r="NZ63" s="76"/>
      <c r="OA63" s="76"/>
      <c r="OB63" s="76"/>
      <c r="OC63" s="76"/>
      <c r="OD63" s="76"/>
      <c r="OE63" s="76"/>
      <c r="OF63" s="76"/>
      <c r="OG63" s="76"/>
      <c r="OH63" s="76"/>
      <c r="OI63" s="76"/>
      <c r="OJ63" s="76"/>
      <c r="OK63" s="76"/>
      <c r="OL63" s="76"/>
      <c r="OM63" s="76"/>
      <c r="ON63" s="76"/>
      <c r="OO63" s="76"/>
      <c r="OP63" s="76"/>
      <c r="OQ63" s="76"/>
      <c r="OR63" s="76"/>
      <c r="OS63" s="76"/>
      <c r="OT63" s="76"/>
      <c r="OU63" s="76"/>
      <c r="OV63" s="76"/>
      <c r="OW63" s="76"/>
      <c r="OX63" s="76"/>
      <c r="OY63" s="76"/>
      <c r="OZ63" s="76"/>
      <c r="PA63" s="76"/>
      <c r="PB63" s="76"/>
      <c r="PC63" s="76"/>
      <c r="PD63" s="76"/>
      <c r="PE63" s="76"/>
      <c r="PF63" s="76"/>
      <c r="PG63" s="76"/>
      <c r="PH63" s="76"/>
      <c r="PI63" s="76"/>
      <c r="PJ63" s="76"/>
      <c r="PK63" s="76"/>
      <c r="PL63" s="76"/>
      <c r="PM63" s="76"/>
      <c r="PN63" s="76"/>
      <c r="PO63" s="76"/>
      <c r="PP63" s="76"/>
      <c r="PQ63" s="76"/>
      <c r="PR63" s="76"/>
      <c r="PS63" s="76"/>
      <c r="PT63" s="76"/>
      <c r="PU63" s="76"/>
      <c r="PV63" s="76"/>
      <c r="PW63" s="76"/>
      <c r="PX63" s="76"/>
      <c r="PY63" s="76"/>
      <c r="PZ63" s="76"/>
      <c r="QA63" s="76"/>
      <c r="QB63" s="76"/>
      <c r="QC63" s="76"/>
      <c r="QD63" s="76"/>
      <c r="QE63" s="76"/>
      <c r="QF63" s="76"/>
      <c r="QG63" s="76"/>
      <c r="QH63" s="76"/>
      <c r="QI63" s="76"/>
      <c r="QJ63" s="76"/>
      <c r="QK63" s="76"/>
      <c r="QL63" s="76"/>
      <c r="QM63" s="76"/>
      <c r="QN63" s="76"/>
      <c r="QO63" s="76"/>
      <c r="QP63" s="76"/>
      <c r="QQ63" s="76"/>
      <c r="QR63" s="76"/>
      <c r="QS63" s="76"/>
      <c r="QT63" s="76"/>
      <c r="QU63" s="76"/>
      <c r="QV63" s="76"/>
      <c r="QW63" s="76"/>
      <c r="QX63" s="76"/>
      <c r="QY63" s="76"/>
      <c r="QZ63" s="76"/>
      <c r="RA63" s="76"/>
      <c r="RB63" s="76"/>
      <c r="RC63" s="76"/>
      <c r="RD63" s="76"/>
      <c r="RE63" s="76"/>
      <c r="RF63" s="76"/>
      <c r="RG63" s="76"/>
      <c r="RH63" s="76"/>
      <c r="RI63" s="76"/>
      <c r="RJ63" s="76"/>
      <c r="RK63" s="76"/>
      <c r="RL63" s="76"/>
      <c r="RM63" s="76"/>
      <c r="RN63" s="76"/>
      <c r="RO63" s="76"/>
      <c r="RP63" s="76"/>
      <c r="RQ63" s="76"/>
      <c r="RR63" s="76"/>
      <c r="RS63" s="76"/>
      <c r="RT63" s="76"/>
      <c r="RU63" s="76"/>
      <c r="RV63" s="76"/>
      <c r="RW63" s="76"/>
      <c r="RX63" s="76"/>
      <c r="RY63" s="76"/>
      <c r="RZ63" s="76"/>
      <c r="SA63" s="76"/>
      <c r="SB63" s="76"/>
      <c r="SC63" s="76"/>
      <c r="SD63" s="76"/>
      <c r="SE63" s="76"/>
      <c r="SF63" s="76"/>
      <c r="SG63" s="76"/>
      <c r="SH63" s="76"/>
      <c r="SI63" s="76"/>
      <c r="SJ63" s="76"/>
      <c r="SK63" s="76"/>
      <c r="SL63" s="76"/>
      <c r="SM63" s="76"/>
      <c r="SN63" s="76"/>
      <c r="SO63" s="76"/>
      <c r="SP63" s="76"/>
      <c r="SQ63" s="76"/>
      <c r="SR63" s="76"/>
      <c r="SS63" s="76"/>
      <c r="ST63" s="76"/>
      <c r="SU63" s="76"/>
      <c r="SV63" s="76"/>
      <c r="SW63" s="76"/>
      <c r="SX63" s="76"/>
      <c r="SY63" s="76"/>
      <c r="SZ63" s="76"/>
      <c r="TA63" s="76"/>
      <c r="TB63" s="76"/>
      <c r="TC63" s="76"/>
      <c r="TD63" s="76"/>
      <c r="TE63" s="76"/>
      <c r="TF63" s="76"/>
      <c r="TG63" s="76"/>
      <c r="TH63" s="76"/>
      <c r="TI63" s="76"/>
      <c r="TJ63" s="76"/>
      <c r="TK63" s="76"/>
      <c r="TL63" s="76"/>
      <c r="TM63" s="76"/>
      <c r="TN63" s="76"/>
      <c r="TO63" s="76"/>
      <c r="TP63" s="76"/>
      <c r="TQ63" s="76"/>
      <c r="TR63" s="76"/>
      <c r="TS63" s="76"/>
      <c r="TT63" s="76"/>
      <c r="TU63" s="76"/>
      <c r="TV63" s="76"/>
      <c r="TW63" s="76"/>
      <c r="TX63" s="76"/>
      <c r="TY63" s="76"/>
      <c r="TZ63" s="76"/>
      <c r="UA63" s="76"/>
      <c r="UB63" s="76"/>
      <c r="UC63" s="76"/>
      <c r="UD63" s="76"/>
      <c r="UE63" s="76"/>
      <c r="UF63" s="76"/>
      <c r="UG63" s="76"/>
      <c r="UH63" s="76"/>
      <c r="UI63" s="76"/>
      <c r="UJ63" s="76"/>
      <c r="UK63" s="76"/>
      <c r="UL63" s="76"/>
      <c r="UM63" s="76"/>
      <c r="UN63" s="76"/>
      <c r="UO63" s="76"/>
      <c r="UP63" s="76"/>
      <c r="UQ63" s="76"/>
      <c r="UR63" s="76"/>
      <c r="US63" s="76"/>
      <c r="UT63" s="76"/>
      <c r="UU63" s="76"/>
      <c r="UV63" s="76"/>
      <c r="UW63" s="76"/>
      <c r="UX63" s="76"/>
      <c r="UY63" s="76"/>
      <c r="UZ63" s="76"/>
      <c r="VA63" s="76"/>
      <c r="VB63" s="76"/>
      <c r="VC63" s="76"/>
      <c r="VD63" s="76"/>
      <c r="VE63" s="76"/>
      <c r="VF63" s="76"/>
      <c r="VG63" s="76"/>
      <c r="VH63" s="76"/>
      <c r="VI63" s="76"/>
      <c r="VJ63" s="76"/>
      <c r="VK63" s="76"/>
      <c r="VL63" s="76"/>
      <c r="VM63" s="76"/>
      <c r="VN63" s="76"/>
      <c r="VO63" s="76"/>
      <c r="VP63" s="76"/>
      <c r="VQ63" s="76"/>
      <c r="VR63" s="76"/>
      <c r="VS63" s="76"/>
      <c r="VT63" s="76"/>
      <c r="VU63" s="76"/>
      <c r="VV63" s="76"/>
      <c r="VW63" s="76"/>
      <c r="VX63" s="76"/>
      <c r="VY63" s="76"/>
      <c r="VZ63" s="76"/>
      <c r="WA63" s="76"/>
      <c r="WB63" s="76"/>
      <c r="WC63" s="76"/>
      <c r="WD63" s="76"/>
      <c r="WE63" s="76"/>
      <c r="WF63" s="76"/>
      <c r="WG63" s="76"/>
      <c r="WH63" s="76"/>
      <c r="WI63" s="76"/>
      <c r="WJ63" s="76"/>
      <c r="WK63" s="76"/>
      <c r="WL63" s="76"/>
      <c r="WM63" s="76"/>
      <c r="WN63" s="76"/>
      <c r="WO63" s="76"/>
      <c r="WP63" s="76"/>
      <c r="WQ63" s="76"/>
      <c r="WR63" s="76"/>
      <c r="WS63" s="76"/>
      <c r="WT63" s="76"/>
      <c r="WU63" s="76"/>
      <c r="WV63" s="76"/>
      <c r="WW63" s="76"/>
      <c r="WX63" s="76"/>
      <c r="WY63" s="76"/>
      <c r="WZ63" s="76"/>
      <c r="XA63" s="76"/>
      <c r="XB63" s="76"/>
      <c r="XC63" s="76"/>
      <c r="XD63" s="76"/>
      <c r="XE63" s="76"/>
      <c r="XF63" s="76"/>
      <c r="XG63" s="76"/>
      <c r="XH63" s="76"/>
      <c r="XI63" s="76"/>
      <c r="XJ63" s="76"/>
      <c r="XK63" s="76"/>
      <c r="XL63" s="76"/>
      <c r="XM63" s="76"/>
      <c r="XN63" s="76"/>
      <c r="XO63" s="76"/>
      <c r="XP63" s="76"/>
      <c r="XQ63" s="76"/>
      <c r="XR63" s="76"/>
      <c r="XS63" s="76"/>
      <c r="XT63" s="76"/>
      <c r="XU63" s="76"/>
      <c r="XV63" s="76"/>
      <c r="XW63" s="76"/>
      <c r="XX63" s="76"/>
      <c r="XY63" s="76"/>
      <c r="XZ63" s="76"/>
      <c r="YA63" s="76"/>
      <c r="YB63" s="76"/>
      <c r="YC63" s="76"/>
      <c r="YD63" s="76"/>
      <c r="YE63" s="76"/>
      <c r="YF63" s="76"/>
      <c r="YG63" s="76"/>
      <c r="YH63" s="76"/>
      <c r="YI63" s="76"/>
      <c r="YJ63" s="76"/>
      <c r="YK63" s="76"/>
      <c r="YL63" s="76"/>
      <c r="YM63" s="76"/>
      <c r="YN63" s="76"/>
      <c r="YO63" s="76"/>
      <c r="YP63" s="76"/>
      <c r="YQ63" s="76"/>
      <c r="YR63" s="76"/>
      <c r="YS63" s="76"/>
      <c r="YT63" s="76"/>
      <c r="YU63" s="76"/>
      <c r="YV63" s="76"/>
      <c r="YW63" s="76"/>
      <c r="YX63" s="76"/>
      <c r="YY63" s="76"/>
      <c r="YZ63" s="76"/>
      <c r="ZA63" s="76"/>
      <c r="ZB63" s="76"/>
      <c r="ZC63" s="76"/>
      <c r="ZD63" s="76"/>
      <c r="ZE63" s="76"/>
      <c r="ZF63" s="76"/>
      <c r="ZG63" s="76"/>
      <c r="ZH63" s="76"/>
      <c r="ZI63" s="76"/>
      <c r="ZJ63" s="76"/>
      <c r="ZK63" s="76"/>
      <c r="ZL63" s="76"/>
      <c r="ZM63" s="76"/>
      <c r="ZN63" s="76"/>
      <c r="ZO63" s="76"/>
      <c r="ZP63" s="76"/>
      <c r="ZQ63" s="76"/>
      <c r="ZR63" s="76"/>
      <c r="ZS63" s="76"/>
      <c r="ZT63" s="76"/>
      <c r="ZU63" s="76"/>
      <c r="ZV63" s="76"/>
      <c r="ZW63" s="76"/>
      <c r="ZX63" s="76"/>
      <c r="ZY63" s="76"/>
      <c r="ZZ63" s="76"/>
      <c r="AAA63" s="76"/>
      <c r="AAB63" s="76"/>
      <c r="AAC63" s="76"/>
      <c r="AAD63" s="76"/>
      <c r="AAE63" s="76"/>
      <c r="AAF63" s="76"/>
      <c r="AAG63" s="76"/>
      <c r="AAH63" s="76"/>
      <c r="AAI63" s="76"/>
      <c r="AAJ63" s="76"/>
      <c r="AAK63" s="76"/>
      <c r="AAL63" s="76"/>
      <c r="AAM63" s="76"/>
      <c r="AAN63" s="76"/>
      <c r="AAO63" s="76"/>
      <c r="AAP63" s="76"/>
      <c r="AAQ63" s="76"/>
      <c r="AAR63" s="76"/>
      <c r="AAS63" s="76"/>
      <c r="AAT63" s="76"/>
      <c r="AAU63" s="76"/>
      <c r="AAV63" s="76"/>
      <c r="AAW63" s="76"/>
      <c r="AAX63" s="76"/>
      <c r="AAY63" s="76"/>
      <c r="AAZ63" s="76"/>
      <c r="ABA63" s="76"/>
      <c r="ABB63" s="76"/>
      <c r="ABC63" s="76"/>
      <c r="ABD63" s="76"/>
      <c r="ABE63" s="76"/>
      <c r="ABF63" s="76"/>
      <c r="ABG63" s="76"/>
      <c r="ABH63" s="76"/>
      <c r="ABI63" s="76"/>
      <c r="ABJ63" s="76"/>
      <c r="ABK63" s="76"/>
      <c r="ABL63" s="76"/>
      <c r="ABM63" s="76"/>
      <c r="ABN63" s="76"/>
      <c r="ABO63" s="76"/>
      <c r="ABP63" s="76"/>
      <c r="ABQ63" s="76"/>
      <c r="ABR63" s="76"/>
      <c r="ABS63" s="76"/>
      <c r="ABT63" s="76"/>
      <c r="ABU63" s="76"/>
      <c r="ABV63" s="76"/>
      <c r="ABW63" s="76"/>
      <c r="ABX63" s="76"/>
      <c r="ABY63" s="76"/>
      <c r="ABZ63" s="76"/>
      <c r="ACA63" s="76"/>
      <c r="ACB63" s="76"/>
      <c r="ACC63" s="76"/>
      <c r="ACD63" s="76"/>
      <c r="ACE63" s="76"/>
      <c r="ACF63" s="76"/>
      <c r="ACG63" s="76"/>
      <c r="ACH63" s="76"/>
      <c r="ACI63" s="76"/>
      <c r="ACJ63" s="76"/>
      <c r="ACK63" s="76"/>
      <c r="ACL63" s="76"/>
      <c r="ACM63" s="76"/>
      <c r="ACN63" s="76"/>
      <c r="ACO63" s="76"/>
      <c r="ACP63" s="76"/>
      <c r="ACQ63" s="76"/>
      <c r="ACR63" s="76"/>
      <c r="ACS63" s="76"/>
      <c r="ACT63" s="76"/>
      <c r="ACU63" s="76"/>
      <c r="ACV63" s="76"/>
      <c r="ACW63" s="76"/>
      <c r="ACX63" s="76"/>
      <c r="ACY63" s="76"/>
      <c r="ACZ63" s="76"/>
      <c r="ADA63" s="76"/>
      <c r="ADB63" s="76"/>
      <c r="ADC63" s="76"/>
      <c r="ADD63" s="76"/>
      <c r="ADE63" s="76"/>
      <c r="ADF63" s="76"/>
      <c r="ADG63" s="76"/>
      <c r="ADH63" s="76"/>
      <c r="ADI63" s="76"/>
      <c r="ADJ63" s="76"/>
      <c r="ADK63" s="76"/>
      <c r="ADL63" s="76"/>
      <c r="ADM63" s="76"/>
      <c r="ADN63" s="76"/>
      <c r="ADO63" s="76"/>
      <c r="ADP63" s="76"/>
      <c r="ADQ63" s="76"/>
      <c r="ADR63" s="76"/>
      <c r="ADS63" s="76"/>
      <c r="ADT63" s="76"/>
      <c r="ADU63" s="76"/>
      <c r="ADV63" s="76"/>
      <c r="ADW63" s="76"/>
      <c r="ADX63" s="76"/>
      <c r="ADY63" s="76"/>
      <c r="ADZ63" s="76"/>
      <c r="AEA63" s="76"/>
      <c r="AEB63" s="76"/>
      <c r="AEC63" s="76"/>
      <c r="AED63" s="76"/>
      <c r="AEE63" s="76"/>
      <c r="AEF63" s="76"/>
      <c r="AEG63" s="76"/>
      <c r="AEH63" s="76"/>
      <c r="AEI63" s="76"/>
      <c r="AEJ63" s="76"/>
      <c r="AEK63" s="76"/>
      <c r="AEL63" s="76"/>
      <c r="AEM63" s="76"/>
      <c r="AEN63" s="76"/>
      <c r="AEO63" s="76"/>
      <c r="AEP63" s="76"/>
      <c r="AEQ63" s="76"/>
      <c r="AER63" s="76"/>
      <c r="AES63" s="76"/>
      <c r="AET63" s="76"/>
      <c r="AEU63" s="76"/>
      <c r="AEV63" s="76"/>
      <c r="AEW63" s="76"/>
      <c r="AEX63" s="76"/>
      <c r="AEY63" s="76"/>
      <c r="AEZ63" s="76"/>
      <c r="AFA63" s="76"/>
      <c r="AFB63" s="76"/>
      <c r="AFC63" s="76"/>
      <c r="AFD63" s="76"/>
      <c r="AFE63" s="76"/>
      <c r="AFF63" s="76"/>
      <c r="AFG63" s="76"/>
      <c r="AFH63" s="76"/>
      <c r="AFI63" s="76"/>
      <c r="AFJ63" s="76"/>
      <c r="AFK63" s="76"/>
      <c r="AFL63" s="76"/>
      <c r="AFM63" s="76"/>
      <c r="AFN63" s="76"/>
      <c r="AFO63" s="76"/>
      <c r="AFP63" s="76"/>
      <c r="AFQ63" s="76"/>
      <c r="AFR63" s="76"/>
      <c r="AFS63" s="76"/>
      <c r="AFT63" s="76"/>
      <c r="AFU63" s="76"/>
      <c r="AFV63" s="76"/>
      <c r="AFW63" s="76"/>
      <c r="AFX63" s="76"/>
      <c r="AFY63" s="76"/>
      <c r="AFZ63" s="76"/>
      <c r="AGA63" s="76"/>
      <c r="AGB63" s="76"/>
      <c r="AGC63" s="76"/>
      <c r="AGD63" s="76"/>
      <c r="AGE63" s="76"/>
      <c r="AGF63" s="76"/>
      <c r="AGG63" s="76"/>
      <c r="AGH63" s="76"/>
      <c r="AGI63" s="76"/>
      <c r="AGJ63" s="76"/>
      <c r="AGK63" s="76"/>
      <c r="AGL63" s="76"/>
      <c r="AGM63" s="76"/>
      <c r="AGN63" s="76"/>
      <c r="AGO63" s="76"/>
      <c r="AGP63" s="76"/>
      <c r="AGQ63" s="76"/>
      <c r="AGR63" s="76"/>
      <c r="AGS63" s="76"/>
      <c r="AGT63" s="76"/>
      <c r="AGU63" s="76"/>
      <c r="AGV63" s="76"/>
      <c r="AGW63" s="76"/>
      <c r="AGX63" s="76"/>
      <c r="AGY63" s="76"/>
      <c r="AGZ63" s="76"/>
      <c r="AHA63" s="76"/>
      <c r="AHB63" s="76"/>
      <c r="AHC63" s="76"/>
      <c r="AHD63" s="76"/>
      <c r="AHE63" s="76"/>
      <c r="AHF63" s="76"/>
      <c r="AHG63" s="76"/>
      <c r="AHH63" s="76"/>
      <c r="AHI63" s="76"/>
      <c r="AHJ63" s="76"/>
      <c r="AHK63" s="76"/>
      <c r="AHL63" s="76"/>
      <c r="AHM63" s="76"/>
      <c r="AHN63" s="76"/>
      <c r="AHO63" s="76"/>
      <c r="AHP63" s="76"/>
      <c r="AHQ63" s="76"/>
      <c r="AHR63" s="76"/>
      <c r="AHS63" s="76"/>
      <c r="AHT63" s="76"/>
      <c r="AHU63" s="76"/>
      <c r="AHV63" s="76"/>
      <c r="AHW63" s="76"/>
      <c r="AHX63" s="76"/>
      <c r="AHY63" s="76"/>
      <c r="AHZ63" s="76"/>
      <c r="AIA63" s="76"/>
      <c r="AIB63" s="76"/>
      <c r="AIC63" s="76"/>
      <c r="AID63" s="76"/>
      <c r="AIE63" s="76"/>
      <c r="AIF63" s="76"/>
      <c r="AIG63" s="76"/>
      <c r="AIH63" s="76"/>
      <c r="AII63" s="76"/>
      <c r="AIJ63" s="76"/>
      <c r="AIK63" s="76"/>
      <c r="AIL63" s="76"/>
      <c r="AIM63" s="76"/>
      <c r="AIN63" s="76"/>
      <c r="AIO63" s="76"/>
      <c r="AIP63" s="76"/>
      <c r="AIQ63" s="76"/>
      <c r="AIR63" s="76"/>
      <c r="AIS63" s="76"/>
      <c r="AIT63" s="76"/>
      <c r="AIU63" s="76"/>
      <c r="AIV63" s="76"/>
      <c r="AIW63" s="76"/>
      <c r="AIX63" s="76"/>
      <c r="AIY63" s="76"/>
      <c r="AIZ63" s="76"/>
      <c r="AJA63" s="76"/>
      <c r="AJB63" s="76"/>
      <c r="AJC63" s="76"/>
      <c r="AJD63" s="76"/>
      <c r="AJE63" s="76"/>
      <c r="AJF63" s="76"/>
      <c r="AJG63" s="76"/>
      <c r="AJH63" s="76"/>
      <c r="AJI63" s="76"/>
      <c r="AJJ63" s="76"/>
      <c r="AJK63" s="76"/>
      <c r="AJL63" s="76"/>
      <c r="AJM63" s="76"/>
      <c r="AJN63" s="76"/>
      <c r="AJO63" s="76"/>
      <c r="AJP63" s="76"/>
      <c r="AJQ63" s="76"/>
      <c r="AJR63" s="76"/>
      <c r="AJS63" s="76"/>
      <c r="AJT63" s="76"/>
      <c r="AJU63" s="76"/>
      <c r="AJV63" s="76"/>
      <c r="AJW63" s="76"/>
      <c r="AJX63" s="76"/>
      <c r="AJY63" s="76"/>
      <c r="AJZ63" s="76"/>
      <c r="AKA63" s="76"/>
      <c r="AKB63" s="76"/>
      <c r="AKC63" s="76"/>
      <c r="AKD63" s="76"/>
      <c r="AKE63" s="76"/>
      <c r="AKF63" s="76"/>
      <c r="AKG63" s="76"/>
      <c r="AKH63" s="76"/>
      <c r="AKI63" s="76"/>
      <c r="AKJ63" s="76"/>
      <c r="AKK63" s="76"/>
      <c r="AKL63" s="76"/>
      <c r="AKM63" s="76"/>
      <c r="AKN63" s="76"/>
      <c r="AKO63" s="76"/>
      <c r="AKP63" s="76"/>
      <c r="AKQ63" s="76"/>
      <c r="AKR63" s="76"/>
      <c r="AKS63" s="76"/>
      <c r="AKT63" s="76"/>
      <c r="AKU63" s="76"/>
      <c r="AKV63" s="76"/>
      <c r="AKW63" s="76"/>
      <c r="AKX63" s="76"/>
      <c r="AKY63" s="76"/>
      <c r="AKZ63" s="76"/>
      <c r="ALA63" s="76"/>
      <c r="ALB63" s="76"/>
      <c r="ALC63" s="76"/>
      <c r="ALD63" s="76"/>
      <c r="ALE63" s="76"/>
      <c r="ALF63" s="76"/>
      <c r="ALG63" s="76"/>
      <c r="ALH63" s="76"/>
      <c r="ALI63" s="76"/>
      <c r="ALJ63" s="76"/>
      <c r="ALK63" s="76"/>
      <c r="ALL63" s="76"/>
      <c r="ALM63" s="76"/>
      <c r="ALN63" s="76"/>
      <c r="ALO63" s="76"/>
      <c r="ALP63" s="76"/>
      <c r="ALQ63" s="76"/>
      <c r="ALR63" s="76"/>
      <c r="ALS63" s="76"/>
      <c r="ALT63" s="76"/>
      <c r="ALU63" s="76"/>
      <c r="ALV63" s="76"/>
      <c r="ALW63" s="76"/>
      <c r="ALX63" s="76"/>
      <c r="ALY63" s="76"/>
      <c r="ALZ63" s="76"/>
      <c r="AMA63" s="76"/>
      <c r="AMB63" s="76"/>
      <c r="AMC63" s="76"/>
      <c r="AMD63" s="76"/>
      <c r="AME63" s="76"/>
      <c r="AMF63" s="76"/>
      <c r="AMG63" s="76"/>
      <c r="AMH63" s="76"/>
      <c r="AMI63" s="76"/>
      <c r="AMJ63" s="76"/>
    </row>
    <row r="64" spans="1:1025" s="161" customFormat="1" x14ac:dyDescent="0.25">
      <c r="A64" s="188"/>
      <c r="B64" s="187">
        <v>145</v>
      </c>
      <c r="C64" s="93" t="s">
        <v>307</v>
      </c>
      <c r="D64" s="1">
        <v>500.5</v>
      </c>
      <c r="E64" s="1">
        <f>VLOOKUP(B64,[1]CaNhan!$A$1:$E$252,5,0)</f>
        <v>1</v>
      </c>
      <c r="F64" s="1">
        <f t="shared" si="24"/>
        <v>500.5</v>
      </c>
      <c r="G64" s="1">
        <f>VLOOKUP(B64,[1]CaNhan!$A$1:$G$252,7,0)</f>
        <v>0.94333299999999998</v>
      </c>
      <c r="H64" s="1">
        <f t="shared" si="25"/>
        <v>472.13816650000001</v>
      </c>
      <c r="I64" s="220">
        <f t="shared" si="23"/>
        <v>4654045.767220444</v>
      </c>
      <c r="J64" s="93"/>
      <c r="K64" s="221">
        <f>VLOOKUP(B64,[1]CaNhan!$A$1:$D$252,4,0)</f>
        <v>500.5</v>
      </c>
      <c r="L64" s="250">
        <f t="shared" si="4"/>
        <v>0</v>
      </c>
      <c r="M64" s="161">
        <v>1.1000000000000001</v>
      </c>
      <c r="N64" s="161">
        <f>L64*M64</f>
        <v>0</v>
      </c>
      <c r="O64" s="93"/>
      <c r="P64" s="93"/>
      <c r="Q64" s="93"/>
    </row>
    <row r="65" spans="1:1025" s="126" customFormat="1" x14ac:dyDescent="0.25">
      <c r="A65" s="232"/>
      <c r="B65" s="233">
        <v>181</v>
      </c>
      <c r="C65" s="566" t="s">
        <v>317</v>
      </c>
      <c r="D65" s="198">
        <v>389.4</v>
      </c>
      <c r="E65" s="1">
        <f>AVERAGE(O65:Q65)</f>
        <v>1.0133333333333334</v>
      </c>
      <c r="F65" s="1">
        <f t="shared" si="24"/>
        <v>394.59199999999998</v>
      </c>
      <c r="G65" s="1">
        <f>VLOOKUP(B65,[1]CaNhan!$A$1:$G$252,7,0)</f>
        <v>0.95</v>
      </c>
      <c r="H65" s="1">
        <f t="shared" si="25"/>
        <v>374.86239999999998</v>
      </c>
      <c r="I65" s="220">
        <f t="shared" si="23"/>
        <v>3695161.4798336728</v>
      </c>
      <c r="J65" s="197"/>
      <c r="K65" s="221">
        <f>VLOOKUP(B65,[1]CaNhan!$A$1:$D$252,4,0)</f>
        <v>389.4</v>
      </c>
      <c r="L65" s="250">
        <f t="shared" si="4"/>
        <v>0</v>
      </c>
      <c r="O65" s="92">
        <v>1.04</v>
      </c>
      <c r="P65" s="92">
        <v>1</v>
      </c>
      <c r="Q65" s="92">
        <v>1</v>
      </c>
      <c r="AMK65" s="189"/>
    </row>
    <row r="66" spans="1:1025" x14ac:dyDescent="0.25">
      <c r="A66" s="184"/>
      <c r="B66" s="185">
        <v>147</v>
      </c>
      <c r="C66" s="117" t="s">
        <v>308</v>
      </c>
      <c r="D66" s="25">
        <v>389.4</v>
      </c>
      <c r="E66" s="1">
        <f>VLOOKUP(B66,[1]CaNhan!$A$1:$E$252,5,0)</f>
        <v>1.02</v>
      </c>
      <c r="F66" s="1">
        <f t="shared" si="24"/>
        <v>397.18799999999999</v>
      </c>
      <c r="G66" s="1">
        <f>VLOOKUP(B66,[1]CaNhan!$A$1:$G$252,7,0)</f>
        <v>0.98</v>
      </c>
      <c r="H66" s="1">
        <f t="shared" si="25"/>
        <v>389.24423999999999</v>
      </c>
      <c r="I66" s="220">
        <f t="shared" si="23"/>
        <v>3836928.7554450203</v>
      </c>
      <c r="J66" s="117"/>
      <c r="K66" s="221">
        <f>VLOOKUP(B66,[1]CaNhan!$A$1:$D$252,4,0)</f>
        <v>389.4</v>
      </c>
      <c r="L66" s="250">
        <f t="shared" si="4"/>
        <v>0</v>
      </c>
      <c r="M66" s="76"/>
      <c r="N66" s="76"/>
      <c r="O66" s="87"/>
      <c r="P66" s="87"/>
      <c r="Q66" s="87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76"/>
      <c r="BK66" s="76"/>
      <c r="BL66" s="76"/>
      <c r="BM66" s="76"/>
      <c r="BN66" s="76"/>
      <c r="BO66" s="76"/>
      <c r="BP66" s="76"/>
      <c r="BQ66" s="76"/>
      <c r="BR66" s="76"/>
      <c r="BS66" s="76"/>
      <c r="BT66" s="76"/>
      <c r="BU66" s="76"/>
      <c r="BV66" s="76"/>
      <c r="BW66" s="76"/>
      <c r="BX66" s="76"/>
      <c r="BY66" s="76"/>
      <c r="BZ66" s="76"/>
      <c r="CA66" s="76"/>
      <c r="CB66" s="76"/>
      <c r="CC66" s="76"/>
      <c r="CD66" s="76"/>
      <c r="CE66" s="76"/>
      <c r="CF66" s="76"/>
      <c r="CG66" s="76"/>
      <c r="CH66" s="76"/>
      <c r="CI66" s="76"/>
      <c r="CJ66" s="76"/>
      <c r="CK66" s="76"/>
      <c r="CL66" s="76"/>
      <c r="CM66" s="76"/>
      <c r="CN66" s="76"/>
      <c r="CO66" s="76"/>
      <c r="CP66" s="76"/>
      <c r="CQ66" s="76"/>
      <c r="CR66" s="76"/>
      <c r="CS66" s="76"/>
      <c r="CT66" s="76"/>
      <c r="CU66" s="76"/>
      <c r="CV66" s="76"/>
      <c r="CW66" s="76"/>
      <c r="CX66" s="76"/>
      <c r="CY66" s="76"/>
      <c r="CZ66" s="76"/>
      <c r="DA66" s="76"/>
      <c r="DB66" s="76"/>
      <c r="DC66" s="76"/>
      <c r="DD66" s="76"/>
      <c r="DE66" s="76"/>
      <c r="DF66" s="76"/>
      <c r="DG66" s="76"/>
      <c r="DH66" s="76"/>
      <c r="DI66" s="76"/>
      <c r="DJ66" s="76"/>
      <c r="DK66" s="76"/>
      <c r="DL66" s="76"/>
      <c r="DM66" s="76"/>
      <c r="DN66" s="76"/>
      <c r="DO66" s="76"/>
      <c r="DP66" s="76"/>
      <c r="DQ66" s="76"/>
      <c r="DR66" s="76"/>
      <c r="DS66" s="76"/>
      <c r="DT66" s="76"/>
      <c r="DU66" s="76"/>
      <c r="DV66" s="76"/>
      <c r="DW66" s="76"/>
      <c r="DX66" s="76"/>
      <c r="DY66" s="76"/>
      <c r="DZ66" s="76"/>
      <c r="EA66" s="76"/>
      <c r="EB66" s="76"/>
      <c r="EC66" s="76"/>
      <c r="ED66" s="76"/>
      <c r="EE66" s="76"/>
      <c r="EF66" s="76"/>
      <c r="EG66" s="76"/>
      <c r="EH66" s="76"/>
      <c r="EI66" s="76"/>
      <c r="EJ66" s="76"/>
      <c r="EK66" s="76"/>
      <c r="EL66" s="76"/>
      <c r="EM66" s="76"/>
      <c r="EN66" s="76"/>
      <c r="EO66" s="76"/>
      <c r="EP66" s="76"/>
      <c r="EQ66" s="76"/>
      <c r="ER66" s="76"/>
      <c r="ES66" s="76"/>
      <c r="ET66" s="76"/>
      <c r="EU66" s="76"/>
      <c r="EV66" s="76"/>
      <c r="EW66" s="76"/>
      <c r="EX66" s="76"/>
      <c r="EY66" s="76"/>
      <c r="EZ66" s="76"/>
      <c r="FA66" s="76"/>
      <c r="FB66" s="76"/>
      <c r="FC66" s="76"/>
      <c r="FD66" s="76"/>
      <c r="FE66" s="76"/>
      <c r="FF66" s="76"/>
      <c r="FG66" s="76"/>
      <c r="FH66" s="76"/>
      <c r="FI66" s="76"/>
      <c r="FJ66" s="76"/>
      <c r="FK66" s="76"/>
      <c r="FL66" s="76"/>
      <c r="FM66" s="76"/>
      <c r="FN66" s="76"/>
      <c r="FO66" s="76"/>
      <c r="FP66" s="76"/>
      <c r="FQ66" s="76"/>
      <c r="FR66" s="76"/>
      <c r="FS66" s="76"/>
      <c r="FT66" s="76"/>
      <c r="FU66" s="76"/>
      <c r="FV66" s="76"/>
      <c r="FW66" s="76"/>
      <c r="FX66" s="76"/>
      <c r="FY66" s="76"/>
      <c r="FZ66" s="76"/>
      <c r="GA66" s="76"/>
      <c r="GB66" s="76"/>
      <c r="GC66" s="76"/>
      <c r="GD66" s="76"/>
      <c r="GE66" s="76"/>
      <c r="GF66" s="76"/>
      <c r="GG66" s="76"/>
      <c r="GH66" s="76"/>
      <c r="GI66" s="76"/>
      <c r="GJ66" s="76"/>
      <c r="GK66" s="76"/>
      <c r="GL66" s="76"/>
      <c r="GM66" s="76"/>
      <c r="GN66" s="76"/>
      <c r="GO66" s="76"/>
      <c r="GP66" s="76"/>
      <c r="GQ66" s="76"/>
      <c r="GR66" s="76"/>
      <c r="GS66" s="76"/>
      <c r="GT66" s="76"/>
      <c r="GU66" s="76"/>
      <c r="GV66" s="76"/>
      <c r="GW66" s="76"/>
      <c r="GX66" s="76"/>
      <c r="GY66" s="76"/>
      <c r="GZ66" s="76"/>
      <c r="HA66" s="76"/>
      <c r="HB66" s="76"/>
      <c r="HC66" s="76"/>
      <c r="HD66" s="76"/>
      <c r="HE66" s="76"/>
      <c r="HF66" s="76"/>
      <c r="HG66" s="76"/>
      <c r="HH66" s="76"/>
      <c r="HI66" s="76"/>
      <c r="HJ66" s="76"/>
      <c r="HK66" s="76"/>
      <c r="HL66" s="76"/>
      <c r="HM66" s="76"/>
      <c r="HN66" s="76"/>
      <c r="HO66" s="76"/>
      <c r="HP66" s="76"/>
      <c r="HQ66" s="76"/>
      <c r="HR66" s="76"/>
      <c r="HS66" s="76"/>
      <c r="HT66" s="76"/>
      <c r="HU66" s="76"/>
      <c r="HV66" s="76"/>
      <c r="HW66" s="76"/>
      <c r="HX66" s="76"/>
      <c r="HY66" s="76"/>
      <c r="HZ66" s="76"/>
      <c r="IA66" s="76"/>
      <c r="IB66" s="76"/>
      <c r="IC66" s="76"/>
      <c r="ID66" s="76"/>
      <c r="IE66" s="76"/>
      <c r="IF66" s="76"/>
      <c r="IG66" s="76"/>
      <c r="IH66" s="76"/>
      <c r="II66" s="76"/>
      <c r="IJ66" s="76"/>
      <c r="IK66" s="76"/>
      <c r="IL66" s="76"/>
      <c r="IM66" s="76"/>
      <c r="IN66" s="76"/>
      <c r="IO66" s="76"/>
      <c r="IP66" s="76"/>
      <c r="IQ66" s="76"/>
      <c r="IR66" s="76"/>
      <c r="IS66" s="76"/>
      <c r="IT66" s="76"/>
      <c r="IU66" s="76"/>
      <c r="IV66" s="76"/>
      <c r="IW66" s="76"/>
      <c r="IX66" s="76"/>
      <c r="IY66" s="76"/>
      <c r="IZ66" s="76"/>
      <c r="JA66" s="76"/>
      <c r="JB66" s="76"/>
      <c r="JC66" s="76"/>
      <c r="JD66" s="76"/>
      <c r="JE66" s="76"/>
      <c r="JF66" s="76"/>
      <c r="JG66" s="76"/>
      <c r="JH66" s="76"/>
      <c r="JI66" s="76"/>
      <c r="JJ66" s="76"/>
      <c r="JK66" s="76"/>
      <c r="JL66" s="76"/>
      <c r="JM66" s="76"/>
      <c r="JN66" s="76"/>
      <c r="JO66" s="76"/>
      <c r="JP66" s="76"/>
      <c r="JQ66" s="76"/>
      <c r="JR66" s="76"/>
      <c r="JS66" s="76"/>
      <c r="JT66" s="76"/>
      <c r="JU66" s="76"/>
      <c r="JV66" s="76"/>
      <c r="JW66" s="76"/>
      <c r="JX66" s="76"/>
      <c r="JY66" s="76"/>
      <c r="JZ66" s="76"/>
      <c r="KA66" s="76"/>
      <c r="KB66" s="76"/>
      <c r="KC66" s="76"/>
      <c r="KD66" s="76"/>
      <c r="KE66" s="76"/>
      <c r="KF66" s="76"/>
      <c r="KG66" s="76"/>
      <c r="KH66" s="76"/>
      <c r="KI66" s="76"/>
      <c r="KJ66" s="76"/>
      <c r="KK66" s="76"/>
      <c r="KL66" s="76"/>
      <c r="KM66" s="76"/>
      <c r="KN66" s="76"/>
      <c r="KO66" s="76"/>
      <c r="KP66" s="76"/>
      <c r="KQ66" s="76"/>
      <c r="KR66" s="76"/>
      <c r="KS66" s="76"/>
      <c r="KT66" s="76"/>
      <c r="KU66" s="76"/>
      <c r="KV66" s="76"/>
      <c r="KW66" s="76"/>
      <c r="KX66" s="76"/>
      <c r="KY66" s="76"/>
      <c r="KZ66" s="76"/>
      <c r="LA66" s="76"/>
      <c r="LB66" s="76"/>
      <c r="LC66" s="76"/>
      <c r="LD66" s="76"/>
      <c r="LE66" s="76"/>
      <c r="LF66" s="76"/>
      <c r="LG66" s="76"/>
      <c r="LH66" s="76"/>
      <c r="LI66" s="76"/>
      <c r="LJ66" s="76"/>
      <c r="LK66" s="76"/>
      <c r="LL66" s="76"/>
      <c r="LM66" s="76"/>
      <c r="LN66" s="76"/>
      <c r="LO66" s="76"/>
      <c r="LP66" s="76"/>
      <c r="LQ66" s="76"/>
      <c r="LR66" s="76"/>
      <c r="LS66" s="76"/>
      <c r="LT66" s="76"/>
      <c r="LU66" s="76"/>
      <c r="LV66" s="76"/>
      <c r="LW66" s="76"/>
      <c r="LX66" s="76"/>
      <c r="LY66" s="76"/>
      <c r="LZ66" s="76"/>
      <c r="MA66" s="76"/>
      <c r="MB66" s="76"/>
      <c r="MC66" s="76"/>
      <c r="MD66" s="76"/>
      <c r="ME66" s="76"/>
      <c r="MF66" s="76"/>
      <c r="MG66" s="76"/>
      <c r="MH66" s="76"/>
      <c r="MI66" s="76"/>
      <c r="MJ66" s="76"/>
      <c r="MK66" s="76"/>
      <c r="ML66" s="76"/>
      <c r="MM66" s="76"/>
      <c r="MN66" s="76"/>
      <c r="MO66" s="76"/>
      <c r="MP66" s="76"/>
      <c r="MQ66" s="76"/>
      <c r="MR66" s="76"/>
      <c r="MS66" s="76"/>
      <c r="MT66" s="76"/>
      <c r="MU66" s="76"/>
      <c r="MV66" s="76"/>
      <c r="MW66" s="76"/>
      <c r="MX66" s="76"/>
      <c r="MY66" s="76"/>
      <c r="MZ66" s="76"/>
      <c r="NA66" s="76"/>
      <c r="NB66" s="76"/>
      <c r="NC66" s="76"/>
      <c r="ND66" s="76"/>
      <c r="NE66" s="76"/>
      <c r="NF66" s="76"/>
      <c r="NG66" s="76"/>
      <c r="NH66" s="76"/>
      <c r="NI66" s="76"/>
      <c r="NJ66" s="76"/>
      <c r="NK66" s="76"/>
      <c r="NL66" s="76"/>
      <c r="NM66" s="76"/>
      <c r="NN66" s="76"/>
      <c r="NO66" s="76"/>
      <c r="NP66" s="76"/>
      <c r="NQ66" s="76"/>
      <c r="NR66" s="76"/>
      <c r="NS66" s="76"/>
      <c r="NT66" s="76"/>
      <c r="NU66" s="76"/>
      <c r="NV66" s="76"/>
      <c r="NW66" s="76"/>
      <c r="NX66" s="76"/>
      <c r="NY66" s="76"/>
      <c r="NZ66" s="76"/>
      <c r="OA66" s="76"/>
      <c r="OB66" s="76"/>
      <c r="OC66" s="76"/>
      <c r="OD66" s="76"/>
      <c r="OE66" s="76"/>
      <c r="OF66" s="76"/>
      <c r="OG66" s="76"/>
      <c r="OH66" s="76"/>
      <c r="OI66" s="76"/>
      <c r="OJ66" s="76"/>
      <c r="OK66" s="76"/>
      <c r="OL66" s="76"/>
      <c r="OM66" s="76"/>
      <c r="ON66" s="76"/>
      <c r="OO66" s="76"/>
      <c r="OP66" s="76"/>
      <c r="OQ66" s="76"/>
      <c r="OR66" s="76"/>
      <c r="OS66" s="76"/>
      <c r="OT66" s="76"/>
      <c r="OU66" s="76"/>
      <c r="OV66" s="76"/>
      <c r="OW66" s="76"/>
      <c r="OX66" s="76"/>
      <c r="OY66" s="76"/>
      <c r="OZ66" s="76"/>
      <c r="PA66" s="76"/>
      <c r="PB66" s="76"/>
      <c r="PC66" s="76"/>
      <c r="PD66" s="76"/>
      <c r="PE66" s="76"/>
      <c r="PF66" s="76"/>
      <c r="PG66" s="76"/>
      <c r="PH66" s="76"/>
      <c r="PI66" s="76"/>
      <c r="PJ66" s="76"/>
      <c r="PK66" s="76"/>
      <c r="PL66" s="76"/>
      <c r="PM66" s="76"/>
      <c r="PN66" s="76"/>
      <c r="PO66" s="76"/>
      <c r="PP66" s="76"/>
      <c r="PQ66" s="76"/>
      <c r="PR66" s="76"/>
      <c r="PS66" s="76"/>
      <c r="PT66" s="76"/>
      <c r="PU66" s="76"/>
      <c r="PV66" s="76"/>
      <c r="PW66" s="76"/>
      <c r="PX66" s="76"/>
      <c r="PY66" s="76"/>
      <c r="PZ66" s="76"/>
      <c r="QA66" s="76"/>
      <c r="QB66" s="76"/>
      <c r="QC66" s="76"/>
      <c r="QD66" s="76"/>
      <c r="QE66" s="76"/>
      <c r="QF66" s="76"/>
      <c r="QG66" s="76"/>
      <c r="QH66" s="76"/>
      <c r="QI66" s="76"/>
      <c r="QJ66" s="76"/>
      <c r="QK66" s="76"/>
      <c r="QL66" s="76"/>
      <c r="QM66" s="76"/>
      <c r="QN66" s="76"/>
      <c r="QO66" s="76"/>
      <c r="QP66" s="76"/>
      <c r="QQ66" s="76"/>
      <c r="QR66" s="76"/>
      <c r="QS66" s="76"/>
      <c r="QT66" s="76"/>
      <c r="QU66" s="76"/>
      <c r="QV66" s="76"/>
      <c r="QW66" s="76"/>
      <c r="QX66" s="76"/>
      <c r="QY66" s="76"/>
      <c r="QZ66" s="76"/>
      <c r="RA66" s="76"/>
      <c r="RB66" s="76"/>
      <c r="RC66" s="76"/>
      <c r="RD66" s="76"/>
      <c r="RE66" s="76"/>
      <c r="RF66" s="76"/>
      <c r="RG66" s="76"/>
      <c r="RH66" s="76"/>
      <c r="RI66" s="76"/>
      <c r="RJ66" s="76"/>
      <c r="RK66" s="76"/>
      <c r="RL66" s="76"/>
      <c r="RM66" s="76"/>
      <c r="RN66" s="76"/>
      <c r="RO66" s="76"/>
      <c r="RP66" s="76"/>
      <c r="RQ66" s="76"/>
      <c r="RR66" s="76"/>
      <c r="RS66" s="76"/>
      <c r="RT66" s="76"/>
      <c r="RU66" s="76"/>
      <c r="RV66" s="76"/>
      <c r="RW66" s="76"/>
      <c r="RX66" s="76"/>
      <c r="RY66" s="76"/>
      <c r="RZ66" s="76"/>
      <c r="SA66" s="76"/>
      <c r="SB66" s="76"/>
      <c r="SC66" s="76"/>
      <c r="SD66" s="76"/>
      <c r="SE66" s="76"/>
      <c r="SF66" s="76"/>
      <c r="SG66" s="76"/>
      <c r="SH66" s="76"/>
      <c r="SI66" s="76"/>
      <c r="SJ66" s="76"/>
      <c r="SK66" s="76"/>
      <c r="SL66" s="76"/>
      <c r="SM66" s="76"/>
      <c r="SN66" s="76"/>
      <c r="SO66" s="76"/>
      <c r="SP66" s="76"/>
      <c r="SQ66" s="76"/>
      <c r="SR66" s="76"/>
      <c r="SS66" s="76"/>
      <c r="ST66" s="76"/>
      <c r="SU66" s="76"/>
      <c r="SV66" s="76"/>
      <c r="SW66" s="76"/>
      <c r="SX66" s="76"/>
      <c r="SY66" s="76"/>
      <c r="SZ66" s="76"/>
      <c r="TA66" s="76"/>
      <c r="TB66" s="76"/>
      <c r="TC66" s="76"/>
      <c r="TD66" s="76"/>
      <c r="TE66" s="76"/>
      <c r="TF66" s="76"/>
      <c r="TG66" s="76"/>
      <c r="TH66" s="76"/>
      <c r="TI66" s="76"/>
      <c r="TJ66" s="76"/>
      <c r="TK66" s="76"/>
      <c r="TL66" s="76"/>
      <c r="TM66" s="76"/>
      <c r="TN66" s="76"/>
      <c r="TO66" s="76"/>
      <c r="TP66" s="76"/>
      <c r="TQ66" s="76"/>
      <c r="TR66" s="76"/>
      <c r="TS66" s="76"/>
      <c r="TT66" s="76"/>
      <c r="TU66" s="76"/>
      <c r="TV66" s="76"/>
      <c r="TW66" s="76"/>
      <c r="TX66" s="76"/>
      <c r="TY66" s="76"/>
      <c r="TZ66" s="76"/>
      <c r="UA66" s="76"/>
      <c r="UB66" s="76"/>
      <c r="UC66" s="76"/>
      <c r="UD66" s="76"/>
      <c r="UE66" s="76"/>
      <c r="UF66" s="76"/>
      <c r="UG66" s="76"/>
      <c r="UH66" s="76"/>
      <c r="UI66" s="76"/>
      <c r="UJ66" s="76"/>
      <c r="UK66" s="76"/>
      <c r="UL66" s="76"/>
      <c r="UM66" s="76"/>
      <c r="UN66" s="76"/>
      <c r="UO66" s="76"/>
      <c r="UP66" s="76"/>
      <c r="UQ66" s="76"/>
      <c r="UR66" s="76"/>
      <c r="US66" s="76"/>
      <c r="UT66" s="76"/>
      <c r="UU66" s="76"/>
      <c r="UV66" s="76"/>
      <c r="UW66" s="76"/>
      <c r="UX66" s="76"/>
      <c r="UY66" s="76"/>
      <c r="UZ66" s="76"/>
      <c r="VA66" s="76"/>
      <c r="VB66" s="76"/>
      <c r="VC66" s="76"/>
      <c r="VD66" s="76"/>
      <c r="VE66" s="76"/>
      <c r="VF66" s="76"/>
      <c r="VG66" s="76"/>
      <c r="VH66" s="76"/>
      <c r="VI66" s="76"/>
      <c r="VJ66" s="76"/>
      <c r="VK66" s="76"/>
      <c r="VL66" s="76"/>
      <c r="VM66" s="76"/>
      <c r="VN66" s="76"/>
      <c r="VO66" s="76"/>
      <c r="VP66" s="76"/>
      <c r="VQ66" s="76"/>
      <c r="VR66" s="76"/>
      <c r="VS66" s="76"/>
      <c r="VT66" s="76"/>
      <c r="VU66" s="76"/>
      <c r="VV66" s="76"/>
      <c r="VW66" s="76"/>
      <c r="VX66" s="76"/>
      <c r="VY66" s="76"/>
      <c r="VZ66" s="76"/>
      <c r="WA66" s="76"/>
      <c r="WB66" s="76"/>
      <c r="WC66" s="76"/>
      <c r="WD66" s="76"/>
      <c r="WE66" s="76"/>
      <c r="WF66" s="76"/>
      <c r="WG66" s="76"/>
      <c r="WH66" s="76"/>
      <c r="WI66" s="76"/>
      <c r="WJ66" s="76"/>
      <c r="WK66" s="76"/>
      <c r="WL66" s="76"/>
      <c r="WM66" s="76"/>
      <c r="WN66" s="76"/>
      <c r="WO66" s="76"/>
      <c r="WP66" s="76"/>
      <c r="WQ66" s="76"/>
      <c r="WR66" s="76"/>
      <c r="WS66" s="76"/>
      <c r="WT66" s="76"/>
      <c r="WU66" s="76"/>
      <c r="WV66" s="76"/>
      <c r="WW66" s="76"/>
      <c r="WX66" s="76"/>
      <c r="WY66" s="76"/>
      <c r="WZ66" s="76"/>
      <c r="XA66" s="76"/>
      <c r="XB66" s="76"/>
      <c r="XC66" s="76"/>
      <c r="XD66" s="76"/>
      <c r="XE66" s="76"/>
      <c r="XF66" s="76"/>
      <c r="XG66" s="76"/>
      <c r="XH66" s="76"/>
      <c r="XI66" s="76"/>
      <c r="XJ66" s="76"/>
      <c r="XK66" s="76"/>
      <c r="XL66" s="76"/>
      <c r="XM66" s="76"/>
      <c r="XN66" s="76"/>
      <c r="XO66" s="76"/>
      <c r="XP66" s="76"/>
      <c r="XQ66" s="76"/>
      <c r="XR66" s="76"/>
      <c r="XS66" s="76"/>
      <c r="XT66" s="76"/>
      <c r="XU66" s="76"/>
      <c r="XV66" s="76"/>
      <c r="XW66" s="76"/>
      <c r="XX66" s="76"/>
      <c r="XY66" s="76"/>
      <c r="XZ66" s="76"/>
      <c r="YA66" s="76"/>
      <c r="YB66" s="76"/>
      <c r="YC66" s="76"/>
      <c r="YD66" s="76"/>
      <c r="YE66" s="76"/>
      <c r="YF66" s="76"/>
      <c r="YG66" s="76"/>
      <c r="YH66" s="76"/>
      <c r="YI66" s="76"/>
      <c r="YJ66" s="76"/>
      <c r="YK66" s="76"/>
      <c r="YL66" s="76"/>
      <c r="YM66" s="76"/>
      <c r="YN66" s="76"/>
      <c r="YO66" s="76"/>
      <c r="YP66" s="76"/>
      <c r="YQ66" s="76"/>
      <c r="YR66" s="76"/>
      <c r="YS66" s="76"/>
      <c r="YT66" s="76"/>
      <c r="YU66" s="76"/>
      <c r="YV66" s="76"/>
      <c r="YW66" s="76"/>
      <c r="YX66" s="76"/>
      <c r="YY66" s="76"/>
      <c r="YZ66" s="76"/>
      <c r="ZA66" s="76"/>
      <c r="ZB66" s="76"/>
      <c r="ZC66" s="76"/>
      <c r="ZD66" s="76"/>
      <c r="ZE66" s="76"/>
      <c r="ZF66" s="76"/>
      <c r="ZG66" s="76"/>
      <c r="ZH66" s="76"/>
      <c r="ZI66" s="76"/>
      <c r="ZJ66" s="76"/>
      <c r="ZK66" s="76"/>
      <c r="ZL66" s="76"/>
      <c r="ZM66" s="76"/>
      <c r="ZN66" s="76"/>
      <c r="ZO66" s="76"/>
      <c r="ZP66" s="76"/>
      <c r="ZQ66" s="76"/>
      <c r="ZR66" s="76"/>
      <c r="ZS66" s="76"/>
      <c r="ZT66" s="76"/>
      <c r="ZU66" s="76"/>
      <c r="ZV66" s="76"/>
      <c r="ZW66" s="76"/>
      <c r="ZX66" s="76"/>
      <c r="ZY66" s="76"/>
      <c r="ZZ66" s="76"/>
      <c r="AAA66" s="76"/>
      <c r="AAB66" s="76"/>
      <c r="AAC66" s="76"/>
      <c r="AAD66" s="76"/>
      <c r="AAE66" s="76"/>
      <c r="AAF66" s="76"/>
      <c r="AAG66" s="76"/>
      <c r="AAH66" s="76"/>
      <c r="AAI66" s="76"/>
      <c r="AAJ66" s="76"/>
      <c r="AAK66" s="76"/>
      <c r="AAL66" s="76"/>
      <c r="AAM66" s="76"/>
      <c r="AAN66" s="76"/>
      <c r="AAO66" s="76"/>
      <c r="AAP66" s="76"/>
      <c r="AAQ66" s="76"/>
      <c r="AAR66" s="76"/>
      <c r="AAS66" s="76"/>
      <c r="AAT66" s="76"/>
      <c r="AAU66" s="76"/>
      <c r="AAV66" s="76"/>
      <c r="AAW66" s="76"/>
      <c r="AAX66" s="76"/>
      <c r="AAY66" s="76"/>
      <c r="AAZ66" s="76"/>
      <c r="ABA66" s="76"/>
      <c r="ABB66" s="76"/>
      <c r="ABC66" s="76"/>
      <c r="ABD66" s="76"/>
      <c r="ABE66" s="76"/>
      <c r="ABF66" s="76"/>
      <c r="ABG66" s="76"/>
      <c r="ABH66" s="76"/>
      <c r="ABI66" s="76"/>
      <c r="ABJ66" s="76"/>
      <c r="ABK66" s="76"/>
      <c r="ABL66" s="76"/>
      <c r="ABM66" s="76"/>
      <c r="ABN66" s="76"/>
      <c r="ABO66" s="76"/>
      <c r="ABP66" s="76"/>
      <c r="ABQ66" s="76"/>
      <c r="ABR66" s="76"/>
      <c r="ABS66" s="76"/>
      <c r="ABT66" s="76"/>
      <c r="ABU66" s="76"/>
      <c r="ABV66" s="76"/>
      <c r="ABW66" s="76"/>
      <c r="ABX66" s="76"/>
      <c r="ABY66" s="76"/>
      <c r="ABZ66" s="76"/>
      <c r="ACA66" s="76"/>
      <c r="ACB66" s="76"/>
      <c r="ACC66" s="76"/>
      <c r="ACD66" s="76"/>
      <c r="ACE66" s="76"/>
      <c r="ACF66" s="76"/>
      <c r="ACG66" s="76"/>
      <c r="ACH66" s="76"/>
      <c r="ACI66" s="76"/>
      <c r="ACJ66" s="76"/>
      <c r="ACK66" s="76"/>
      <c r="ACL66" s="76"/>
      <c r="ACM66" s="76"/>
      <c r="ACN66" s="76"/>
      <c r="ACO66" s="76"/>
      <c r="ACP66" s="76"/>
      <c r="ACQ66" s="76"/>
      <c r="ACR66" s="76"/>
      <c r="ACS66" s="76"/>
      <c r="ACT66" s="76"/>
      <c r="ACU66" s="76"/>
      <c r="ACV66" s="76"/>
      <c r="ACW66" s="76"/>
      <c r="ACX66" s="76"/>
      <c r="ACY66" s="76"/>
      <c r="ACZ66" s="76"/>
      <c r="ADA66" s="76"/>
      <c r="ADB66" s="76"/>
      <c r="ADC66" s="76"/>
      <c r="ADD66" s="76"/>
      <c r="ADE66" s="76"/>
      <c r="ADF66" s="76"/>
      <c r="ADG66" s="76"/>
      <c r="ADH66" s="76"/>
      <c r="ADI66" s="76"/>
      <c r="ADJ66" s="76"/>
      <c r="ADK66" s="76"/>
      <c r="ADL66" s="76"/>
      <c r="ADM66" s="76"/>
      <c r="ADN66" s="76"/>
      <c r="ADO66" s="76"/>
      <c r="ADP66" s="76"/>
      <c r="ADQ66" s="76"/>
      <c r="ADR66" s="76"/>
      <c r="ADS66" s="76"/>
      <c r="ADT66" s="76"/>
      <c r="ADU66" s="76"/>
      <c r="ADV66" s="76"/>
      <c r="ADW66" s="76"/>
      <c r="ADX66" s="76"/>
      <c r="ADY66" s="76"/>
      <c r="ADZ66" s="76"/>
      <c r="AEA66" s="76"/>
      <c r="AEB66" s="76"/>
      <c r="AEC66" s="76"/>
      <c r="AED66" s="76"/>
      <c r="AEE66" s="76"/>
      <c r="AEF66" s="76"/>
      <c r="AEG66" s="76"/>
      <c r="AEH66" s="76"/>
      <c r="AEI66" s="76"/>
      <c r="AEJ66" s="76"/>
      <c r="AEK66" s="76"/>
      <c r="AEL66" s="76"/>
      <c r="AEM66" s="76"/>
      <c r="AEN66" s="76"/>
      <c r="AEO66" s="76"/>
      <c r="AEP66" s="76"/>
      <c r="AEQ66" s="76"/>
      <c r="AER66" s="76"/>
      <c r="AES66" s="76"/>
      <c r="AET66" s="76"/>
      <c r="AEU66" s="76"/>
      <c r="AEV66" s="76"/>
      <c r="AEW66" s="76"/>
      <c r="AEX66" s="76"/>
      <c r="AEY66" s="76"/>
      <c r="AEZ66" s="76"/>
      <c r="AFA66" s="76"/>
      <c r="AFB66" s="76"/>
      <c r="AFC66" s="76"/>
      <c r="AFD66" s="76"/>
      <c r="AFE66" s="76"/>
      <c r="AFF66" s="76"/>
      <c r="AFG66" s="76"/>
      <c r="AFH66" s="76"/>
      <c r="AFI66" s="76"/>
      <c r="AFJ66" s="76"/>
      <c r="AFK66" s="76"/>
      <c r="AFL66" s="76"/>
      <c r="AFM66" s="76"/>
      <c r="AFN66" s="76"/>
      <c r="AFO66" s="76"/>
      <c r="AFP66" s="76"/>
      <c r="AFQ66" s="76"/>
      <c r="AFR66" s="76"/>
      <c r="AFS66" s="76"/>
      <c r="AFT66" s="76"/>
      <c r="AFU66" s="76"/>
      <c r="AFV66" s="76"/>
      <c r="AFW66" s="76"/>
      <c r="AFX66" s="76"/>
      <c r="AFY66" s="76"/>
      <c r="AFZ66" s="76"/>
      <c r="AGA66" s="76"/>
      <c r="AGB66" s="76"/>
      <c r="AGC66" s="76"/>
      <c r="AGD66" s="76"/>
      <c r="AGE66" s="76"/>
      <c r="AGF66" s="76"/>
      <c r="AGG66" s="76"/>
      <c r="AGH66" s="76"/>
      <c r="AGI66" s="76"/>
      <c r="AGJ66" s="76"/>
      <c r="AGK66" s="76"/>
      <c r="AGL66" s="76"/>
      <c r="AGM66" s="76"/>
      <c r="AGN66" s="76"/>
      <c r="AGO66" s="76"/>
      <c r="AGP66" s="76"/>
      <c r="AGQ66" s="76"/>
      <c r="AGR66" s="76"/>
      <c r="AGS66" s="76"/>
      <c r="AGT66" s="76"/>
      <c r="AGU66" s="76"/>
      <c r="AGV66" s="76"/>
      <c r="AGW66" s="76"/>
      <c r="AGX66" s="76"/>
      <c r="AGY66" s="76"/>
      <c r="AGZ66" s="76"/>
      <c r="AHA66" s="76"/>
      <c r="AHB66" s="76"/>
      <c r="AHC66" s="76"/>
      <c r="AHD66" s="76"/>
      <c r="AHE66" s="76"/>
      <c r="AHF66" s="76"/>
      <c r="AHG66" s="76"/>
      <c r="AHH66" s="76"/>
      <c r="AHI66" s="76"/>
      <c r="AHJ66" s="76"/>
      <c r="AHK66" s="76"/>
      <c r="AHL66" s="76"/>
      <c r="AHM66" s="76"/>
      <c r="AHN66" s="76"/>
      <c r="AHO66" s="76"/>
      <c r="AHP66" s="76"/>
      <c r="AHQ66" s="76"/>
      <c r="AHR66" s="76"/>
      <c r="AHS66" s="76"/>
      <c r="AHT66" s="76"/>
      <c r="AHU66" s="76"/>
      <c r="AHV66" s="76"/>
      <c r="AHW66" s="76"/>
      <c r="AHX66" s="76"/>
      <c r="AHY66" s="76"/>
      <c r="AHZ66" s="76"/>
      <c r="AIA66" s="76"/>
      <c r="AIB66" s="76"/>
      <c r="AIC66" s="76"/>
      <c r="AID66" s="76"/>
      <c r="AIE66" s="76"/>
      <c r="AIF66" s="76"/>
      <c r="AIG66" s="76"/>
      <c r="AIH66" s="76"/>
      <c r="AII66" s="76"/>
      <c r="AIJ66" s="76"/>
      <c r="AIK66" s="76"/>
      <c r="AIL66" s="76"/>
      <c r="AIM66" s="76"/>
      <c r="AIN66" s="76"/>
      <c r="AIO66" s="76"/>
      <c r="AIP66" s="76"/>
      <c r="AIQ66" s="76"/>
      <c r="AIR66" s="76"/>
      <c r="AIS66" s="76"/>
      <c r="AIT66" s="76"/>
      <c r="AIU66" s="76"/>
      <c r="AIV66" s="76"/>
      <c r="AIW66" s="76"/>
      <c r="AIX66" s="76"/>
      <c r="AIY66" s="76"/>
      <c r="AIZ66" s="76"/>
      <c r="AJA66" s="76"/>
      <c r="AJB66" s="76"/>
      <c r="AJC66" s="76"/>
      <c r="AJD66" s="76"/>
      <c r="AJE66" s="76"/>
      <c r="AJF66" s="76"/>
      <c r="AJG66" s="76"/>
      <c r="AJH66" s="76"/>
      <c r="AJI66" s="76"/>
      <c r="AJJ66" s="76"/>
      <c r="AJK66" s="76"/>
      <c r="AJL66" s="76"/>
      <c r="AJM66" s="76"/>
      <c r="AJN66" s="76"/>
      <c r="AJO66" s="76"/>
      <c r="AJP66" s="76"/>
      <c r="AJQ66" s="76"/>
      <c r="AJR66" s="76"/>
      <c r="AJS66" s="76"/>
      <c r="AJT66" s="76"/>
      <c r="AJU66" s="76"/>
      <c r="AJV66" s="76"/>
      <c r="AJW66" s="76"/>
      <c r="AJX66" s="76"/>
      <c r="AJY66" s="76"/>
      <c r="AJZ66" s="76"/>
      <c r="AKA66" s="76"/>
      <c r="AKB66" s="76"/>
      <c r="AKC66" s="76"/>
      <c r="AKD66" s="76"/>
      <c r="AKE66" s="76"/>
      <c r="AKF66" s="76"/>
      <c r="AKG66" s="76"/>
      <c r="AKH66" s="76"/>
      <c r="AKI66" s="76"/>
      <c r="AKJ66" s="76"/>
      <c r="AKK66" s="76"/>
      <c r="AKL66" s="76"/>
      <c r="AKM66" s="76"/>
      <c r="AKN66" s="76"/>
      <c r="AKO66" s="76"/>
      <c r="AKP66" s="76"/>
      <c r="AKQ66" s="76"/>
      <c r="AKR66" s="76"/>
      <c r="AKS66" s="76"/>
      <c r="AKT66" s="76"/>
      <c r="AKU66" s="76"/>
      <c r="AKV66" s="76"/>
      <c r="AKW66" s="76"/>
      <c r="AKX66" s="76"/>
      <c r="AKY66" s="76"/>
      <c r="AKZ66" s="76"/>
      <c r="ALA66" s="76"/>
      <c r="ALB66" s="76"/>
      <c r="ALC66" s="76"/>
      <c r="ALD66" s="76"/>
      <c r="ALE66" s="76"/>
      <c r="ALF66" s="76"/>
      <c r="ALG66" s="76"/>
      <c r="ALH66" s="76"/>
      <c r="ALI66" s="76"/>
      <c r="ALJ66" s="76"/>
      <c r="ALK66" s="76"/>
      <c r="ALL66" s="76"/>
      <c r="ALM66" s="76"/>
      <c r="ALN66" s="76"/>
      <c r="ALO66" s="76"/>
      <c r="ALP66" s="76"/>
      <c r="ALQ66" s="76"/>
      <c r="ALR66" s="76"/>
      <c r="ALS66" s="76"/>
      <c r="ALT66" s="76"/>
      <c r="ALU66" s="76"/>
      <c r="ALV66" s="76"/>
      <c r="ALW66" s="76"/>
      <c r="ALX66" s="76"/>
      <c r="ALY66" s="76"/>
      <c r="ALZ66" s="76"/>
      <c r="AMA66" s="76"/>
      <c r="AMB66" s="76"/>
      <c r="AMC66" s="76"/>
      <c r="AMD66" s="76"/>
      <c r="AME66" s="76"/>
      <c r="AMF66" s="76"/>
      <c r="AMG66" s="76"/>
      <c r="AMH66" s="76"/>
      <c r="AMI66" s="76"/>
      <c r="AMJ66" s="76"/>
    </row>
    <row r="67" spans="1:1025" x14ac:dyDescent="0.25">
      <c r="A67" s="232"/>
      <c r="B67" s="185">
        <v>151</v>
      </c>
      <c r="C67" s="117" t="s">
        <v>309</v>
      </c>
      <c r="D67" s="25">
        <v>389.4</v>
      </c>
      <c r="E67" s="1">
        <f>VLOOKUP(B67,[1]CaNhan!$A$1:$E$252,5,0)</f>
        <v>1.02</v>
      </c>
      <c r="F67" s="1">
        <f t="shared" si="24"/>
        <v>397.18799999999999</v>
      </c>
      <c r="G67" s="1">
        <f>VLOOKUP(B67,[1]CaNhan!$A$1:$G$252,7,0)</f>
        <v>0.91</v>
      </c>
      <c r="H67" s="1">
        <f t="shared" si="25"/>
        <v>361.44108</v>
      </c>
      <c r="I67" s="220">
        <f t="shared" si="23"/>
        <v>3562862.4157703756</v>
      </c>
      <c r="J67" s="117"/>
      <c r="K67" s="221">
        <f>VLOOKUP(B67,[1]CaNhan!$A$1:$D$252,4,0)</f>
        <v>389.4</v>
      </c>
      <c r="L67" s="250">
        <f t="shared" si="4"/>
        <v>0</v>
      </c>
      <c r="M67" s="76"/>
      <c r="N67" s="76"/>
      <c r="O67" s="87"/>
      <c r="P67" s="87"/>
      <c r="Q67" s="87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76"/>
      <c r="BK67" s="76"/>
      <c r="BL67" s="76"/>
      <c r="BM67" s="76"/>
      <c r="BN67" s="76"/>
      <c r="BO67" s="76"/>
      <c r="BP67" s="76"/>
      <c r="BQ67" s="76"/>
      <c r="BR67" s="76"/>
      <c r="BS67" s="76"/>
      <c r="BT67" s="76"/>
      <c r="BU67" s="76"/>
      <c r="BV67" s="76"/>
      <c r="BW67" s="76"/>
      <c r="BX67" s="76"/>
      <c r="BY67" s="76"/>
      <c r="BZ67" s="76"/>
      <c r="CA67" s="76"/>
      <c r="CB67" s="76"/>
      <c r="CC67" s="76"/>
      <c r="CD67" s="76"/>
      <c r="CE67" s="76"/>
      <c r="CF67" s="76"/>
      <c r="CG67" s="76"/>
      <c r="CH67" s="76"/>
      <c r="CI67" s="76"/>
      <c r="CJ67" s="76"/>
      <c r="CK67" s="76"/>
      <c r="CL67" s="76"/>
      <c r="CM67" s="76"/>
      <c r="CN67" s="76"/>
      <c r="CO67" s="76"/>
      <c r="CP67" s="76"/>
      <c r="CQ67" s="76"/>
      <c r="CR67" s="76"/>
      <c r="CS67" s="76"/>
      <c r="CT67" s="76"/>
      <c r="CU67" s="76"/>
      <c r="CV67" s="76"/>
      <c r="CW67" s="76"/>
      <c r="CX67" s="76"/>
      <c r="CY67" s="76"/>
      <c r="CZ67" s="76"/>
      <c r="DA67" s="76"/>
      <c r="DB67" s="76"/>
      <c r="DC67" s="76"/>
      <c r="DD67" s="76"/>
      <c r="DE67" s="76"/>
      <c r="DF67" s="76"/>
      <c r="DG67" s="76"/>
      <c r="DH67" s="76"/>
      <c r="DI67" s="76"/>
      <c r="DJ67" s="76"/>
      <c r="DK67" s="76"/>
      <c r="DL67" s="76"/>
      <c r="DM67" s="76"/>
      <c r="DN67" s="76"/>
      <c r="DO67" s="76"/>
      <c r="DP67" s="76"/>
      <c r="DQ67" s="76"/>
      <c r="DR67" s="76"/>
      <c r="DS67" s="76"/>
      <c r="DT67" s="76"/>
      <c r="DU67" s="76"/>
      <c r="DV67" s="76"/>
      <c r="DW67" s="76"/>
      <c r="DX67" s="76"/>
      <c r="DY67" s="76"/>
      <c r="DZ67" s="76"/>
      <c r="EA67" s="76"/>
      <c r="EB67" s="76"/>
      <c r="EC67" s="76"/>
      <c r="ED67" s="76"/>
      <c r="EE67" s="76"/>
      <c r="EF67" s="76"/>
      <c r="EG67" s="76"/>
      <c r="EH67" s="76"/>
      <c r="EI67" s="76"/>
      <c r="EJ67" s="76"/>
      <c r="EK67" s="76"/>
      <c r="EL67" s="76"/>
      <c r="EM67" s="76"/>
      <c r="EN67" s="76"/>
      <c r="EO67" s="76"/>
      <c r="EP67" s="76"/>
      <c r="EQ67" s="76"/>
      <c r="ER67" s="76"/>
      <c r="ES67" s="76"/>
      <c r="ET67" s="76"/>
      <c r="EU67" s="76"/>
      <c r="EV67" s="76"/>
      <c r="EW67" s="76"/>
      <c r="EX67" s="76"/>
      <c r="EY67" s="76"/>
      <c r="EZ67" s="76"/>
      <c r="FA67" s="76"/>
      <c r="FB67" s="76"/>
      <c r="FC67" s="76"/>
      <c r="FD67" s="76"/>
      <c r="FE67" s="76"/>
      <c r="FF67" s="76"/>
      <c r="FG67" s="76"/>
      <c r="FH67" s="76"/>
      <c r="FI67" s="76"/>
      <c r="FJ67" s="76"/>
      <c r="FK67" s="76"/>
      <c r="FL67" s="76"/>
      <c r="FM67" s="76"/>
      <c r="FN67" s="76"/>
      <c r="FO67" s="76"/>
      <c r="FP67" s="76"/>
      <c r="FQ67" s="76"/>
      <c r="FR67" s="76"/>
      <c r="FS67" s="76"/>
      <c r="FT67" s="76"/>
      <c r="FU67" s="76"/>
      <c r="FV67" s="76"/>
      <c r="FW67" s="76"/>
      <c r="FX67" s="76"/>
      <c r="FY67" s="76"/>
      <c r="FZ67" s="76"/>
      <c r="GA67" s="76"/>
      <c r="GB67" s="76"/>
      <c r="GC67" s="76"/>
      <c r="GD67" s="76"/>
      <c r="GE67" s="76"/>
      <c r="GF67" s="76"/>
      <c r="GG67" s="76"/>
      <c r="GH67" s="76"/>
      <c r="GI67" s="76"/>
      <c r="GJ67" s="76"/>
      <c r="GK67" s="76"/>
      <c r="GL67" s="76"/>
      <c r="GM67" s="76"/>
      <c r="GN67" s="76"/>
      <c r="GO67" s="76"/>
      <c r="GP67" s="76"/>
      <c r="GQ67" s="76"/>
      <c r="GR67" s="76"/>
      <c r="GS67" s="76"/>
      <c r="GT67" s="76"/>
      <c r="GU67" s="76"/>
      <c r="GV67" s="76"/>
      <c r="GW67" s="76"/>
      <c r="GX67" s="76"/>
      <c r="GY67" s="76"/>
      <c r="GZ67" s="76"/>
      <c r="HA67" s="76"/>
      <c r="HB67" s="76"/>
      <c r="HC67" s="76"/>
      <c r="HD67" s="76"/>
      <c r="HE67" s="76"/>
      <c r="HF67" s="76"/>
      <c r="HG67" s="76"/>
      <c r="HH67" s="76"/>
      <c r="HI67" s="76"/>
      <c r="HJ67" s="76"/>
      <c r="HK67" s="76"/>
      <c r="HL67" s="76"/>
      <c r="HM67" s="76"/>
      <c r="HN67" s="76"/>
      <c r="HO67" s="76"/>
      <c r="HP67" s="76"/>
      <c r="HQ67" s="76"/>
      <c r="HR67" s="76"/>
      <c r="HS67" s="76"/>
      <c r="HT67" s="76"/>
      <c r="HU67" s="76"/>
      <c r="HV67" s="76"/>
      <c r="HW67" s="76"/>
      <c r="HX67" s="76"/>
      <c r="HY67" s="76"/>
      <c r="HZ67" s="76"/>
      <c r="IA67" s="76"/>
      <c r="IB67" s="76"/>
      <c r="IC67" s="76"/>
      <c r="ID67" s="76"/>
      <c r="IE67" s="76"/>
      <c r="IF67" s="76"/>
      <c r="IG67" s="76"/>
      <c r="IH67" s="76"/>
      <c r="II67" s="76"/>
      <c r="IJ67" s="76"/>
      <c r="IK67" s="76"/>
      <c r="IL67" s="76"/>
      <c r="IM67" s="76"/>
      <c r="IN67" s="76"/>
      <c r="IO67" s="76"/>
      <c r="IP67" s="76"/>
      <c r="IQ67" s="76"/>
      <c r="IR67" s="76"/>
      <c r="IS67" s="76"/>
      <c r="IT67" s="76"/>
      <c r="IU67" s="76"/>
      <c r="IV67" s="76"/>
      <c r="IW67" s="76"/>
      <c r="IX67" s="76"/>
      <c r="IY67" s="76"/>
      <c r="IZ67" s="76"/>
      <c r="JA67" s="76"/>
      <c r="JB67" s="76"/>
      <c r="JC67" s="76"/>
      <c r="JD67" s="76"/>
      <c r="JE67" s="76"/>
      <c r="JF67" s="76"/>
      <c r="JG67" s="76"/>
      <c r="JH67" s="76"/>
      <c r="JI67" s="76"/>
      <c r="JJ67" s="76"/>
      <c r="JK67" s="76"/>
      <c r="JL67" s="76"/>
      <c r="JM67" s="76"/>
      <c r="JN67" s="76"/>
      <c r="JO67" s="76"/>
      <c r="JP67" s="76"/>
      <c r="JQ67" s="76"/>
      <c r="JR67" s="76"/>
      <c r="JS67" s="76"/>
      <c r="JT67" s="76"/>
      <c r="JU67" s="76"/>
      <c r="JV67" s="76"/>
      <c r="JW67" s="76"/>
      <c r="JX67" s="76"/>
      <c r="JY67" s="76"/>
      <c r="JZ67" s="76"/>
      <c r="KA67" s="76"/>
      <c r="KB67" s="76"/>
      <c r="KC67" s="76"/>
      <c r="KD67" s="76"/>
      <c r="KE67" s="76"/>
      <c r="KF67" s="76"/>
      <c r="KG67" s="76"/>
      <c r="KH67" s="76"/>
      <c r="KI67" s="76"/>
      <c r="KJ67" s="76"/>
      <c r="KK67" s="76"/>
      <c r="KL67" s="76"/>
      <c r="KM67" s="76"/>
      <c r="KN67" s="76"/>
      <c r="KO67" s="76"/>
      <c r="KP67" s="76"/>
      <c r="KQ67" s="76"/>
      <c r="KR67" s="76"/>
      <c r="KS67" s="76"/>
      <c r="KT67" s="76"/>
      <c r="KU67" s="76"/>
      <c r="KV67" s="76"/>
      <c r="KW67" s="76"/>
      <c r="KX67" s="76"/>
      <c r="KY67" s="76"/>
      <c r="KZ67" s="76"/>
      <c r="LA67" s="76"/>
      <c r="LB67" s="76"/>
      <c r="LC67" s="76"/>
      <c r="LD67" s="76"/>
      <c r="LE67" s="76"/>
      <c r="LF67" s="76"/>
      <c r="LG67" s="76"/>
      <c r="LH67" s="76"/>
      <c r="LI67" s="76"/>
      <c r="LJ67" s="76"/>
      <c r="LK67" s="76"/>
      <c r="LL67" s="76"/>
      <c r="LM67" s="76"/>
      <c r="LN67" s="76"/>
      <c r="LO67" s="76"/>
      <c r="LP67" s="76"/>
      <c r="LQ67" s="76"/>
      <c r="LR67" s="76"/>
      <c r="LS67" s="76"/>
      <c r="LT67" s="76"/>
      <c r="LU67" s="76"/>
      <c r="LV67" s="76"/>
      <c r="LW67" s="76"/>
      <c r="LX67" s="76"/>
      <c r="LY67" s="76"/>
      <c r="LZ67" s="76"/>
      <c r="MA67" s="76"/>
      <c r="MB67" s="76"/>
      <c r="MC67" s="76"/>
      <c r="MD67" s="76"/>
      <c r="ME67" s="76"/>
      <c r="MF67" s="76"/>
      <c r="MG67" s="76"/>
      <c r="MH67" s="76"/>
      <c r="MI67" s="76"/>
      <c r="MJ67" s="76"/>
      <c r="MK67" s="76"/>
      <c r="ML67" s="76"/>
      <c r="MM67" s="76"/>
      <c r="MN67" s="76"/>
      <c r="MO67" s="76"/>
      <c r="MP67" s="76"/>
      <c r="MQ67" s="76"/>
      <c r="MR67" s="76"/>
      <c r="MS67" s="76"/>
      <c r="MT67" s="76"/>
      <c r="MU67" s="76"/>
      <c r="MV67" s="76"/>
      <c r="MW67" s="76"/>
      <c r="MX67" s="76"/>
      <c r="MY67" s="76"/>
      <c r="MZ67" s="76"/>
      <c r="NA67" s="76"/>
      <c r="NB67" s="76"/>
      <c r="NC67" s="76"/>
      <c r="ND67" s="76"/>
      <c r="NE67" s="76"/>
      <c r="NF67" s="76"/>
      <c r="NG67" s="76"/>
      <c r="NH67" s="76"/>
      <c r="NI67" s="76"/>
      <c r="NJ67" s="76"/>
      <c r="NK67" s="76"/>
      <c r="NL67" s="76"/>
      <c r="NM67" s="76"/>
      <c r="NN67" s="76"/>
      <c r="NO67" s="76"/>
      <c r="NP67" s="76"/>
      <c r="NQ67" s="76"/>
      <c r="NR67" s="76"/>
      <c r="NS67" s="76"/>
      <c r="NT67" s="76"/>
      <c r="NU67" s="76"/>
      <c r="NV67" s="76"/>
      <c r="NW67" s="76"/>
      <c r="NX67" s="76"/>
      <c r="NY67" s="76"/>
      <c r="NZ67" s="76"/>
      <c r="OA67" s="76"/>
      <c r="OB67" s="76"/>
      <c r="OC67" s="76"/>
      <c r="OD67" s="76"/>
      <c r="OE67" s="76"/>
      <c r="OF67" s="76"/>
      <c r="OG67" s="76"/>
      <c r="OH67" s="76"/>
      <c r="OI67" s="76"/>
      <c r="OJ67" s="76"/>
      <c r="OK67" s="76"/>
      <c r="OL67" s="76"/>
      <c r="OM67" s="76"/>
      <c r="ON67" s="76"/>
      <c r="OO67" s="76"/>
      <c r="OP67" s="76"/>
      <c r="OQ67" s="76"/>
      <c r="OR67" s="76"/>
      <c r="OS67" s="76"/>
      <c r="OT67" s="76"/>
      <c r="OU67" s="76"/>
      <c r="OV67" s="76"/>
      <c r="OW67" s="76"/>
      <c r="OX67" s="76"/>
      <c r="OY67" s="76"/>
      <c r="OZ67" s="76"/>
      <c r="PA67" s="76"/>
      <c r="PB67" s="76"/>
      <c r="PC67" s="76"/>
      <c r="PD67" s="76"/>
      <c r="PE67" s="76"/>
      <c r="PF67" s="76"/>
      <c r="PG67" s="76"/>
      <c r="PH67" s="76"/>
      <c r="PI67" s="76"/>
      <c r="PJ67" s="76"/>
      <c r="PK67" s="76"/>
      <c r="PL67" s="76"/>
      <c r="PM67" s="76"/>
      <c r="PN67" s="76"/>
      <c r="PO67" s="76"/>
      <c r="PP67" s="76"/>
      <c r="PQ67" s="76"/>
      <c r="PR67" s="76"/>
      <c r="PS67" s="76"/>
      <c r="PT67" s="76"/>
      <c r="PU67" s="76"/>
      <c r="PV67" s="76"/>
      <c r="PW67" s="76"/>
      <c r="PX67" s="76"/>
      <c r="PY67" s="76"/>
      <c r="PZ67" s="76"/>
      <c r="QA67" s="76"/>
      <c r="QB67" s="76"/>
      <c r="QC67" s="76"/>
      <c r="QD67" s="76"/>
      <c r="QE67" s="76"/>
      <c r="QF67" s="76"/>
      <c r="QG67" s="76"/>
      <c r="QH67" s="76"/>
      <c r="QI67" s="76"/>
      <c r="QJ67" s="76"/>
      <c r="QK67" s="76"/>
      <c r="QL67" s="76"/>
      <c r="QM67" s="76"/>
      <c r="QN67" s="76"/>
      <c r="QO67" s="76"/>
      <c r="QP67" s="76"/>
      <c r="QQ67" s="76"/>
      <c r="QR67" s="76"/>
      <c r="QS67" s="76"/>
      <c r="QT67" s="76"/>
      <c r="QU67" s="76"/>
      <c r="QV67" s="76"/>
      <c r="QW67" s="76"/>
      <c r="QX67" s="76"/>
      <c r="QY67" s="76"/>
      <c r="QZ67" s="76"/>
      <c r="RA67" s="76"/>
      <c r="RB67" s="76"/>
      <c r="RC67" s="76"/>
      <c r="RD67" s="76"/>
      <c r="RE67" s="76"/>
      <c r="RF67" s="76"/>
      <c r="RG67" s="76"/>
      <c r="RH67" s="76"/>
      <c r="RI67" s="76"/>
      <c r="RJ67" s="76"/>
      <c r="RK67" s="76"/>
      <c r="RL67" s="76"/>
      <c r="RM67" s="76"/>
      <c r="RN67" s="76"/>
      <c r="RO67" s="76"/>
      <c r="RP67" s="76"/>
      <c r="RQ67" s="76"/>
      <c r="RR67" s="76"/>
      <c r="RS67" s="76"/>
      <c r="RT67" s="76"/>
      <c r="RU67" s="76"/>
      <c r="RV67" s="76"/>
      <c r="RW67" s="76"/>
      <c r="RX67" s="76"/>
      <c r="RY67" s="76"/>
      <c r="RZ67" s="76"/>
      <c r="SA67" s="76"/>
      <c r="SB67" s="76"/>
      <c r="SC67" s="76"/>
      <c r="SD67" s="76"/>
      <c r="SE67" s="76"/>
      <c r="SF67" s="76"/>
      <c r="SG67" s="76"/>
      <c r="SH67" s="76"/>
      <c r="SI67" s="76"/>
      <c r="SJ67" s="76"/>
      <c r="SK67" s="76"/>
      <c r="SL67" s="76"/>
      <c r="SM67" s="76"/>
      <c r="SN67" s="76"/>
      <c r="SO67" s="76"/>
      <c r="SP67" s="76"/>
      <c r="SQ67" s="76"/>
      <c r="SR67" s="76"/>
      <c r="SS67" s="76"/>
      <c r="ST67" s="76"/>
      <c r="SU67" s="76"/>
      <c r="SV67" s="76"/>
      <c r="SW67" s="76"/>
      <c r="SX67" s="76"/>
      <c r="SY67" s="76"/>
      <c r="SZ67" s="76"/>
      <c r="TA67" s="76"/>
      <c r="TB67" s="76"/>
      <c r="TC67" s="76"/>
      <c r="TD67" s="76"/>
      <c r="TE67" s="76"/>
      <c r="TF67" s="76"/>
      <c r="TG67" s="76"/>
      <c r="TH67" s="76"/>
      <c r="TI67" s="76"/>
      <c r="TJ67" s="76"/>
      <c r="TK67" s="76"/>
      <c r="TL67" s="76"/>
      <c r="TM67" s="76"/>
      <c r="TN67" s="76"/>
      <c r="TO67" s="76"/>
      <c r="TP67" s="76"/>
      <c r="TQ67" s="76"/>
      <c r="TR67" s="76"/>
      <c r="TS67" s="76"/>
      <c r="TT67" s="76"/>
      <c r="TU67" s="76"/>
      <c r="TV67" s="76"/>
      <c r="TW67" s="76"/>
      <c r="TX67" s="76"/>
      <c r="TY67" s="76"/>
      <c r="TZ67" s="76"/>
      <c r="UA67" s="76"/>
      <c r="UB67" s="76"/>
      <c r="UC67" s="76"/>
      <c r="UD67" s="76"/>
      <c r="UE67" s="76"/>
      <c r="UF67" s="76"/>
      <c r="UG67" s="76"/>
      <c r="UH67" s="76"/>
      <c r="UI67" s="76"/>
      <c r="UJ67" s="76"/>
      <c r="UK67" s="76"/>
      <c r="UL67" s="76"/>
      <c r="UM67" s="76"/>
      <c r="UN67" s="76"/>
      <c r="UO67" s="76"/>
      <c r="UP67" s="76"/>
      <c r="UQ67" s="76"/>
      <c r="UR67" s="76"/>
      <c r="US67" s="76"/>
      <c r="UT67" s="76"/>
      <c r="UU67" s="76"/>
      <c r="UV67" s="76"/>
      <c r="UW67" s="76"/>
      <c r="UX67" s="76"/>
      <c r="UY67" s="76"/>
      <c r="UZ67" s="76"/>
      <c r="VA67" s="76"/>
      <c r="VB67" s="76"/>
      <c r="VC67" s="76"/>
      <c r="VD67" s="76"/>
      <c r="VE67" s="76"/>
      <c r="VF67" s="76"/>
      <c r="VG67" s="76"/>
      <c r="VH67" s="76"/>
      <c r="VI67" s="76"/>
      <c r="VJ67" s="76"/>
      <c r="VK67" s="76"/>
      <c r="VL67" s="76"/>
      <c r="VM67" s="76"/>
      <c r="VN67" s="76"/>
      <c r="VO67" s="76"/>
      <c r="VP67" s="76"/>
      <c r="VQ67" s="76"/>
      <c r="VR67" s="76"/>
      <c r="VS67" s="76"/>
      <c r="VT67" s="76"/>
      <c r="VU67" s="76"/>
      <c r="VV67" s="76"/>
      <c r="VW67" s="76"/>
      <c r="VX67" s="76"/>
      <c r="VY67" s="76"/>
      <c r="VZ67" s="76"/>
      <c r="WA67" s="76"/>
      <c r="WB67" s="76"/>
      <c r="WC67" s="76"/>
      <c r="WD67" s="76"/>
      <c r="WE67" s="76"/>
      <c r="WF67" s="76"/>
      <c r="WG67" s="76"/>
      <c r="WH67" s="76"/>
      <c r="WI67" s="76"/>
      <c r="WJ67" s="76"/>
      <c r="WK67" s="76"/>
      <c r="WL67" s="76"/>
      <c r="WM67" s="76"/>
      <c r="WN67" s="76"/>
      <c r="WO67" s="76"/>
      <c r="WP67" s="76"/>
      <c r="WQ67" s="76"/>
      <c r="WR67" s="76"/>
      <c r="WS67" s="76"/>
      <c r="WT67" s="76"/>
      <c r="WU67" s="76"/>
      <c r="WV67" s="76"/>
      <c r="WW67" s="76"/>
      <c r="WX67" s="76"/>
      <c r="WY67" s="76"/>
      <c r="WZ67" s="76"/>
      <c r="XA67" s="76"/>
      <c r="XB67" s="76"/>
      <c r="XC67" s="76"/>
      <c r="XD67" s="76"/>
      <c r="XE67" s="76"/>
      <c r="XF67" s="76"/>
      <c r="XG67" s="76"/>
      <c r="XH67" s="76"/>
      <c r="XI67" s="76"/>
      <c r="XJ67" s="76"/>
      <c r="XK67" s="76"/>
      <c r="XL67" s="76"/>
      <c r="XM67" s="76"/>
      <c r="XN67" s="76"/>
      <c r="XO67" s="76"/>
      <c r="XP67" s="76"/>
      <c r="XQ67" s="76"/>
      <c r="XR67" s="76"/>
      <c r="XS67" s="76"/>
      <c r="XT67" s="76"/>
      <c r="XU67" s="76"/>
      <c r="XV67" s="76"/>
      <c r="XW67" s="76"/>
      <c r="XX67" s="76"/>
      <c r="XY67" s="76"/>
      <c r="XZ67" s="76"/>
      <c r="YA67" s="76"/>
      <c r="YB67" s="76"/>
      <c r="YC67" s="76"/>
      <c r="YD67" s="76"/>
      <c r="YE67" s="76"/>
      <c r="YF67" s="76"/>
      <c r="YG67" s="76"/>
      <c r="YH67" s="76"/>
      <c r="YI67" s="76"/>
      <c r="YJ67" s="76"/>
      <c r="YK67" s="76"/>
      <c r="YL67" s="76"/>
      <c r="YM67" s="76"/>
      <c r="YN67" s="76"/>
      <c r="YO67" s="76"/>
      <c r="YP67" s="76"/>
      <c r="YQ67" s="76"/>
      <c r="YR67" s="76"/>
      <c r="YS67" s="76"/>
      <c r="YT67" s="76"/>
      <c r="YU67" s="76"/>
      <c r="YV67" s="76"/>
      <c r="YW67" s="76"/>
      <c r="YX67" s="76"/>
      <c r="YY67" s="76"/>
      <c r="YZ67" s="76"/>
      <c r="ZA67" s="76"/>
      <c r="ZB67" s="76"/>
      <c r="ZC67" s="76"/>
      <c r="ZD67" s="76"/>
      <c r="ZE67" s="76"/>
      <c r="ZF67" s="76"/>
      <c r="ZG67" s="76"/>
      <c r="ZH67" s="76"/>
      <c r="ZI67" s="76"/>
      <c r="ZJ67" s="76"/>
      <c r="ZK67" s="76"/>
      <c r="ZL67" s="76"/>
      <c r="ZM67" s="76"/>
      <c r="ZN67" s="76"/>
      <c r="ZO67" s="76"/>
      <c r="ZP67" s="76"/>
      <c r="ZQ67" s="76"/>
      <c r="ZR67" s="76"/>
      <c r="ZS67" s="76"/>
      <c r="ZT67" s="76"/>
      <c r="ZU67" s="76"/>
      <c r="ZV67" s="76"/>
      <c r="ZW67" s="76"/>
      <c r="ZX67" s="76"/>
      <c r="ZY67" s="76"/>
      <c r="ZZ67" s="76"/>
      <c r="AAA67" s="76"/>
      <c r="AAB67" s="76"/>
      <c r="AAC67" s="76"/>
      <c r="AAD67" s="76"/>
      <c r="AAE67" s="76"/>
      <c r="AAF67" s="76"/>
      <c r="AAG67" s="76"/>
      <c r="AAH67" s="76"/>
      <c r="AAI67" s="76"/>
      <c r="AAJ67" s="76"/>
      <c r="AAK67" s="76"/>
      <c r="AAL67" s="76"/>
      <c r="AAM67" s="76"/>
      <c r="AAN67" s="76"/>
      <c r="AAO67" s="76"/>
      <c r="AAP67" s="76"/>
      <c r="AAQ67" s="76"/>
      <c r="AAR67" s="76"/>
      <c r="AAS67" s="76"/>
      <c r="AAT67" s="76"/>
      <c r="AAU67" s="76"/>
      <c r="AAV67" s="76"/>
      <c r="AAW67" s="76"/>
      <c r="AAX67" s="76"/>
      <c r="AAY67" s="76"/>
      <c r="AAZ67" s="76"/>
      <c r="ABA67" s="76"/>
      <c r="ABB67" s="76"/>
      <c r="ABC67" s="76"/>
      <c r="ABD67" s="76"/>
      <c r="ABE67" s="76"/>
      <c r="ABF67" s="76"/>
      <c r="ABG67" s="76"/>
      <c r="ABH67" s="76"/>
      <c r="ABI67" s="76"/>
      <c r="ABJ67" s="76"/>
      <c r="ABK67" s="76"/>
      <c r="ABL67" s="76"/>
      <c r="ABM67" s="76"/>
      <c r="ABN67" s="76"/>
      <c r="ABO67" s="76"/>
      <c r="ABP67" s="76"/>
      <c r="ABQ67" s="76"/>
      <c r="ABR67" s="76"/>
      <c r="ABS67" s="76"/>
      <c r="ABT67" s="76"/>
      <c r="ABU67" s="76"/>
      <c r="ABV67" s="76"/>
      <c r="ABW67" s="76"/>
      <c r="ABX67" s="76"/>
      <c r="ABY67" s="76"/>
      <c r="ABZ67" s="76"/>
      <c r="ACA67" s="76"/>
      <c r="ACB67" s="76"/>
      <c r="ACC67" s="76"/>
      <c r="ACD67" s="76"/>
      <c r="ACE67" s="76"/>
      <c r="ACF67" s="76"/>
      <c r="ACG67" s="76"/>
      <c r="ACH67" s="76"/>
      <c r="ACI67" s="76"/>
      <c r="ACJ67" s="76"/>
      <c r="ACK67" s="76"/>
      <c r="ACL67" s="76"/>
      <c r="ACM67" s="76"/>
      <c r="ACN67" s="76"/>
      <c r="ACO67" s="76"/>
      <c r="ACP67" s="76"/>
      <c r="ACQ67" s="76"/>
      <c r="ACR67" s="76"/>
      <c r="ACS67" s="76"/>
      <c r="ACT67" s="76"/>
      <c r="ACU67" s="76"/>
      <c r="ACV67" s="76"/>
      <c r="ACW67" s="76"/>
      <c r="ACX67" s="76"/>
      <c r="ACY67" s="76"/>
      <c r="ACZ67" s="76"/>
      <c r="ADA67" s="76"/>
      <c r="ADB67" s="76"/>
      <c r="ADC67" s="76"/>
      <c r="ADD67" s="76"/>
      <c r="ADE67" s="76"/>
      <c r="ADF67" s="76"/>
      <c r="ADG67" s="76"/>
      <c r="ADH67" s="76"/>
      <c r="ADI67" s="76"/>
      <c r="ADJ67" s="76"/>
      <c r="ADK67" s="76"/>
      <c r="ADL67" s="76"/>
      <c r="ADM67" s="76"/>
      <c r="ADN67" s="76"/>
      <c r="ADO67" s="76"/>
      <c r="ADP67" s="76"/>
      <c r="ADQ67" s="76"/>
      <c r="ADR67" s="76"/>
      <c r="ADS67" s="76"/>
      <c r="ADT67" s="76"/>
      <c r="ADU67" s="76"/>
      <c r="ADV67" s="76"/>
      <c r="ADW67" s="76"/>
      <c r="ADX67" s="76"/>
      <c r="ADY67" s="76"/>
      <c r="ADZ67" s="76"/>
      <c r="AEA67" s="76"/>
      <c r="AEB67" s="76"/>
      <c r="AEC67" s="76"/>
      <c r="AED67" s="76"/>
      <c r="AEE67" s="76"/>
      <c r="AEF67" s="76"/>
      <c r="AEG67" s="76"/>
      <c r="AEH67" s="76"/>
      <c r="AEI67" s="76"/>
      <c r="AEJ67" s="76"/>
      <c r="AEK67" s="76"/>
      <c r="AEL67" s="76"/>
      <c r="AEM67" s="76"/>
      <c r="AEN67" s="76"/>
      <c r="AEO67" s="76"/>
      <c r="AEP67" s="76"/>
      <c r="AEQ67" s="76"/>
      <c r="AER67" s="76"/>
      <c r="AES67" s="76"/>
      <c r="AET67" s="76"/>
      <c r="AEU67" s="76"/>
      <c r="AEV67" s="76"/>
      <c r="AEW67" s="76"/>
      <c r="AEX67" s="76"/>
      <c r="AEY67" s="76"/>
      <c r="AEZ67" s="76"/>
      <c r="AFA67" s="76"/>
      <c r="AFB67" s="76"/>
      <c r="AFC67" s="76"/>
      <c r="AFD67" s="76"/>
      <c r="AFE67" s="76"/>
      <c r="AFF67" s="76"/>
      <c r="AFG67" s="76"/>
      <c r="AFH67" s="76"/>
      <c r="AFI67" s="76"/>
      <c r="AFJ67" s="76"/>
      <c r="AFK67" s="76"/>
      <c r="AFL67" s="76"/>
      <c r="AFM67" s="76"/>
      <c r="AFN67" s="76"/>
      <c r="AFO67" s="76"/>
      <c r="AFP67" s="76"/>
      <c r="AFQ67" s="76"/>
      <c r="AFR67" s="76"/>
      <c r="AFS67" s="76"/>
      <c r="AFT67" s="76"/>
      <c r="AFU67" s="76"/>
      <c r="AFV67" s="76"/>
      <c r="AFW67" s="76"/>
      <c r="AFX67" s="76"/>
      <c r="AFY67" s="76"/>
      <c r="AFZ67" s="76"/>
      <c r="AGA67" s="76"/>
      <c r="AGB67" s="76"/>
      <c r="AGC67" s="76"/>
      <c r="AGD67" s="76"/>
      <c r="AGE67" s="76"/>
      <c r="AGF67" s="76"/>
      <c r="AGG67" s="76"/>
      <c r="AGH67" s="76"/>
      <c r="AGI67" s="76"/>
      <c r="AGJ67" s="76"/>
      <c r="AGK67" s="76"/>
      <c r="AGL67" s="76"/>
      <c r="AGM67" s="76"/>
      <c r="AGN67" s="76"/>
      <c r="AGO67" s="76"/>
      <c r="AGP67" s="76"/>
      <c r="AGQ67" s="76"/>
      <c r="AGR67" s="76"/>
      <c r="AGS67" s="76"/>
      <c r="AGT67" s="76"/>
      <c r="AGU67" s="76"/>
      <c r="AGV67" s="76"/>
      <c r="AGW67" s="76"/>
      <c r="AGX67" s="76"/>
      <c r="AGY67" s="76"/>
      <c r="AGZ67" s="76"/>
      <c r="AHA67" s="76"/>
      <c r="AHB67" s="76"/>
      <c r="AHC67" s="76"/>
      <c r="AHD67" s="76"/>
      <c r="AHE67" s="76"/>
      <c r="AHF67" s="76"/>
      <c r="AHG67" s="76"/>
      <c r="AHH67" s="76"/>
      <c r="AHI67" s="76"/>
      <c r="AHJ67" s="76"/>
      <c r="AHK67" s="76"/>
      <c r="AHL67" s="76"/>
      <c r="AHM67" s="76"/>
      <c r="AHN67" s="76"/>
      <c r="AHO67" s="76"/>
      <c r="AHP67" s="76"/>
      <c r="AHQ67" s="76"/>
      <c r="AHR67" s="76"/>
      <c r="AHS67" s="76"/>
      <c r="AHT67" s="76"/>
      <c r="AHU67" s="76"/>
      <c r="AHV67" s="76"/>
      <c r="AHW67" s="76"/>
      <c r="AHX67" s="76"/>
      <c r="AHY67" s="76"/>
      <c r="AHZ67" s="76"/>
      <c r="AIA67" s="76"/>
      <c r="AIB67" s="76"/>
      <c r="AIC67" s="76"/>
      <c r="AID67" s="76"/>
      <c r="AIE67" s="76"/>
      <c r="AIF67" s="76"/>
      <c r="AIG67" s="76"/>
      <c r="AIH67" s="76"/>
      <c r="AII67" s="76"/>
      <c r="AIJ67" s="76"/>
      <c r="AIK67" s="76"/>
      <c r="AIL67" s="76"/>
      <c r="AIM67" s="76"/>
      <c r="AIN67" s="76"/>
      <c r="AIO67" s="76"/>
      <c r="AIP67" s="76"/>
      <c r="AIQ67" s="76"/>
      <c r="AIR67" s="76"/>
      <c r="AIS67" s="76"/>
      <c r="AIT67" s="76"/>
      <c r="AIU67" s="76"/>
      <c r="AIV67" s="76"/>
      <c r="AIW67" s="76"/>
      <c r="AIX67" s="76"/>
      <c r="AIY67" s="76"/>
      <c r="AIZ67" s="76"/>
      <c r="AJA67" s="76"/>
      <c r="AJB67" s="76"/>
      <c r="AJC67" s="76"/>
      <c r="AJD67" s="76"/>
      <c r="AJE67" s="76"/>
      <c r="AJF67" s="76"/>
      <c r="AJG67" s="76"/>
      <c r="AJH67" s="76"/>
      <c r="AJI67" s="76"/>
      <c r="AJJ67" s="76"/>
      <c r="AJK67" s="76"/>
      <c r="AJL67" s="76"/>
      <c r="AJM67" s="76"/>
      <c r="AJN67" s="76"/>
      <c r="AJO67" s="76"/>
      <c r="AJP67" s="76"/>
      <c r="AJQ67" s="76"/>
      <c r="AJR67" s="76"/>
      <c r="AJS67" s="76"/>
      <c r="AJT67" s="76"/>
      <c r="AJU67" s="76"/>
      <c r="AJV67" s="76"/>
      <c r="AJW67" s="76"/>
      <c r="AJX67" s="76"/>
      <c r="AJY67" s="76"/>
      <c r="AJZ67" s="76"/>
      <c r="AKA67" s="76"/>
      <c r="AKB67" s="76"/>
      <c r="AKC67" s="76"/>
      <c r="AKD67" s="76"/>
      <c r="AKE67" s="76"/>
      <c r="AKF67" s="76"/>
      <c r="AKG67" s="76"/>
      <c r="AKH67" s="76"/>
      <c r="AKI67" s="76"/>
      <c r="AKJ67" s="76"/>
      <c r="AKK67" s="76"/>
      <c r="AKL67" s="76"/>
      <c r="AKM67" s="76"/>
      <c r="AKN67" s="76"/>
      <c r="AKO67" s="76"/>
      <c r="AKP67" s="76"/>
      <c r="AKQ67" s="76"/>
      <c r="AKR67" s="76"/>
      <c r="AKS67" s="76"/>
      <c r="AKT67" s="76"/>
      <c r="AKU67" s="76"/>
      <c r="AKV67" s="76"/>
      <c r="AKW67" s="76"/>
      <c r="AKX67" s="76"/>
      <c r="AKY67" s="76"/>
      <c r="AKZ67" s="76"/>
      <c r="ALA67" s="76"/>
      <c r="ALB67" s="76"/>
      <c r="ALC67" s="76"/>
      <c r="ALD67" s="76"/>
      <c r="ALE67" s="76"/>
      <c r="ALF67" s="76"/>
      <c r="ALG67" s="76"/>
      <c r="ALH67" s="76"/>
      <c r="ALI67" s="76"/>
      <c r="ALJ67" s="76"/>
      <c r="ALK67" s="76"/>
      <c r="ALL67" s="76"/>
      <c r="ALM67" s="76"/>
      <c r="ALN67" s="76"/>
      <c r="ALO67" s="76"/>
      <c r="ALP67" s="76"/>
      <c r="ALQ67" s="76"/>
      <c r="ALR67" s="76"/>
      <c r="ALS67" s="76"/>
      <c r="ALT67" s="76"/>
      <c r="ALU67" s="76"/>
      <c r="ALV67" s="76"/>
      <c r="ALW67" s="76"/>
      <c r="ALX67" s="76"/>
      <c r="ALY67" s="76"/>
      <c r="ALZ67" s="76"/>
      <c r="AMA67" s="76"/>
      <c r="AMB67" s="76"/>
      <c r="AMC67" s="76"/>
      <c r="AMD67" s="76"/>
      <c r="AME67" s="76"/>
      <c r="AMF67" s="76"/>
      <c r="AMG67" s="76"/>
      <c r="AMH67" s="76"/>
      <c r="AMI67" s="76"/>
      <c r="AMJ67" s="76"/>
    </row>
    <row r="68" spans="1:1025" ht="14.25" customHeight="1" x14ac:dyDescent="0.25">
      <c r="A68" s="184"/>
      <c r="B68" s="185">
        <v>80</v>
      </c>
      <c r="C68" s="117" t="s">
        <v>310</v>
      </c>
      <c r="D68" s="25">
        <v>389.4</v>
      </c>
      <c r="E68" s="1">
        <f>VLOOKUP(B68,[1]CaNhan!$A$1:$E$252,5,0)</f>
        <v>1</v>
      </c>
      <c r="F68" s="1">
        <f t="shared" si="24"/>
        <v>389.4</v>
      </c>
      <c r="G68" s="1">
        <f>VLOOKUP(B68,[1]CaNhan!$A$1:$G$252,7,0)</f>
        <v>0.94</v>
      </c>
      <c r="H68" s="1">
        <f t="shared" si="25"/>
        <v>366.03599999999994</v>
      </c>
      <c r="I68" s="220">
        <f t="shared" si="23"/>
        <v>3608156.2926353724</v>
      </c>
      <c r="J68" s="117"/>
      <c r="K68" s="221">
        <f>VLOOKUP(B68,[1]CaNhan!$A$1:$D$252,4,0)</f>
        <v>389.4</v>
      </c>
      <c r="L68" s="250">
        <f t="shared" si="4"/>
        <v>0</v>
      </c>
      <c r="M68" s="76"/>
      <c r="N68" s="76"/>
      <c r="O68" s="87"/>
      <c r="P68" s="87"/>
      <c r="Q68" s="87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76"/>
      <c r="BK68" s="76"/>
      <c r="BL68" s="76"/>
      <c r="BM68" s="76"/>
      <c r="BN68" s="76"/>
      <c r="BO68" s="76"/>
      <c r="BP68" s="76"/>
      <c r="BQ68" s="76"/>
      <c r="BR68" s="76"/>
      <c r="BS68" s="76"/>
      <c r="BT68" s="76"/>
      <c r="BU68" s="76"/>
      <c r="BV68" s="76"/>
      <c r="BW68" s="76"/>
      <c r="BX68" s="76"/>
      <c r="BY68" s="76"/>
      <c r="BZ68" s="76"/>
      <c r="CA68" s="76"/>
      <c r="CB68" s="76"/>
      <c r="CC68" s="76"/>
      <c r="CD68" s="76"/>
      <c r="CE68" s="76"/>
      <c r="CF68" s="76"/>
      <c r="CG68" s="76"/>
      <c r="CH68" s="76"/>
      <c r="CI68" s="76"/>
      <c r="CJ68" s="76"/>
      <c r="CK68" s="76"/>
      <c r="CL68" s="76"/>
      <c r="CM68" s="76"/>
      <c r="CN68" s="76"/>
      <c r="CO68" s="76"/>
      <c r="CP68" s="76"/>
      <c r="CQ68" s="76"/>
      <c r="CR68" s="76"/>
      <c r="CS68" s="76"/>
      <c r="CT68" s="76"/>
      <c r="CU68" s="76"/>
      <c r="CV68" s="76"/>
      <c r="CW68" s="76"/>
      <c r="CX68" s="76"/>
      <c r="CY68" s="76"/>
      <c r="CZ68" s="76"/>
      <c r="DA68" s="76"/>
      <c r="DB68" s="76"/>
      <c r="DC68" s="76"/>
      <c r="DD68" s="76"/>
      <c r="DE68" s="76"/>
      <c r="DF68" s="76"/>
      <c r="DG68" s="76"/>
      <c r="DH68" s="76"/>
      <c r="DI68" s="76"/>
      <c r="DJ68" s="76"/>
      <c r="DK68" s="76"/>
      <c r="DL68" s="76"/>
      <c r="DM68" s="76"/>
      <c r="DN68" s="76"/>
      <c r="DO68" s="76"/>
      <c r="DP68" s="76"/>
      <c r="DQ68" s="76"/>
      <c r="DR68" s="76"/>
      <c r="DS68" s="76"/>
      <c r="DT68" s="76"/>
      <c r="DU68" s="76"/>
      <c r="DV68" s="76"/>
      <c r="DW68" s="76"/>
      <c r="DX68" s="76"/>
      <c r="DY68" s="76"/>
      <c r="DZ68" s="76"/>
      <c r="EA68" s="76"/>
      <c r="EB68" s="76"/>
      <c r="EC68" s="76"/>
      <c r="ED68" s="76"/>
      <c r="EE68" s="76"/>
      <c r="EF68" s="76"/>
      <c r="EG68" s="76"/>
      <c r="EH68" s="76"/>
      <c r="EI68" s="76"/>
      <c r="EJ68" s="76"/>
      <c r="EK68" s="76"/>
      <c r="EL68" s="76"/>
      <c r="EM68" s="76"/>
      <c r="EN68" s="76"/>
      <c r="EO68" s="76"/>
      <c r="EP68" s="76"/>
      <c r="EQ68" s="76"/>
      <c r="ER68" s="76"/>
      <c r="ES68" s="76"/>
      <c r="ET68" s="76"/>
      <c r="EU68" s="76"/>
      <c r="EV68" s="76"/>
      <c r="EW68" s="76"/>
      <c r="EX68" s="76"/>
      <c r="EY68" s="76"/>
      <c r="EZ68" s="76"/>
      <c r="FA68" s="76"/>
      <c r="FB68" s="76"/>
      <c r="FC68" s="76"/>
      <c r="FD68" s="76"/>
      <c r="FE68" s="76"/>
      <c r="FF68" s="76"/>
      <c r="FG68" s="76"/>
      <c r="FH68" s="76"/>
      <c r="FI68" s="76"/>
      <c r="FJ68" s="76"/>
      <c r="FK68" s="76"/>
      <c r="FL68" s="76"/>
      <c r="FM68" s="76"/>
      <c r="FN68" s="76"/>
      <c r="FO68" s="76"/>
      <c r="FP68" s="76"/>
      <c r="FQ68" s="76"/>
      <c r="FR68" s="76"/>
      <c r="FS68" s="76"/>
      <c r="FT68" s="76"/>
      <c r="FU68" s="76"/>
      <c r="FV68" s="76"/>
      <c r="FW68" s="76"/>
      <c r="FX68" s="76"/>
      <c r="FY68" s="76"/>
      <c r="FZ68" s="76"/>
      <c r="GA68" s="76"/>
      <c r="GB68" s="76"/>
      <c r="GC68" s="76"/>
      <c r="GD68" s="76"/>
      <c r="GE68" s="76"/>
      <c r="GF68" s="76"/>
      <c r="GG68" s="76"/>
      <c r="GH68" s="76"/>
      <c r="GI68" s="76"/>
      <c r="GJ68" s="76"/>
      <c r="GK68" s="76"/>
      <c r="GL68" s="76"/>
      <c r="GM68" s="76"/>
      <c r="GN68" s="76"/>
      <c r="GO68" s="76"/>
      <c r="GP68" s="76"/>
      <c r="GQ68" s="76"/>
      <c r="GR68" s="76"/>
      <c r="GS68" s="76"/>
      <c r="GT68" s="76"/>
      <c r="GU68" s="76"/>
      <c r="GV68" s="76"/>
      <c r="GW68" s="76"/>
      <c r="GX68" s="76"/>
      <c r="GY68" s="76"/>
      <c r="GZ68" s="76"/>
      <c r="HA68" s="76"/>
      <c r="HB68" s="76"/>
      <c r="HC68" s="76"/>
      <c r="HD68" s="76"/>
      <c r="HE68" s="76"/>
      <c r="HF68" s="76"/>
      <c r="HG68" s="76"/>
      <c r="HH68" s="76"/>
      <c r="HI68" s="76"/>
      <c r="HJ68" s="76"/>
      <c r="HK68" s="76"/>
      <c r="HL68" s="76"/>
      <c r="HM68" s="76"/>
      <c r="HN68" s="76"/>
      <c r="HO68" s="76"/>
      <c r="HP68" s="76"/>
      <c r="HQ68" s="76"/>
      <c r="HR68" s="76"/>
      <c r="HS68" s="76"/>
      <c r="HT68" s="76"/>
      <c r="HU68" s="76"/>
      <c r="HV68" s="76"/>
      <c r="HW68" s="76"/>
      <c r="HX68" s="76"/>
      <c r="HY68" s="76"/>
      <c r="HZ68" s="76"/>
      <c r="IA68" s="76"/>
      <c r="IB68" s="76"/>
      <c r="IC68" s="76"/>
      <c r="ID68" s="76"/>
      <c r="IE68" s="76"/>
      <c r="IF68" s="76"/>
      <c r="IG68" s="76"/>
      <c r="IH68" s="76"/>
      <c r="II68" s="76"/>
      <c r="IJ68" s="76"/>
      <c r="IK68" s="76"/>
      <c r="IL68" s="76"/>
      <c r="IM68" s="76"/>
      <c r="IN68" s="76"/>
      <c r="IO68" s="76"/>
      <c r="IP68" s="76"/>
      <c r="IQ68" s="76"/>
      <c r="IR68" s="76"/>
      <c r="IS68" s="76"/>
      <c r="IT68" s="76"/>
      <c r="IU68" s="76"/>
      <c r="IV68" s="76"/>
      <c r="IW68" s="76"/>
      <c r="IX68" s="76"/>
      <c r="IY68" s="76"/>
      <c r="IZ68" s="76"/>
      <c r="JA68" s="76"/>
      <c r="JB68" s="76"/>
      <c r="JC68" s="76"/>
      <c r="JD68" s="76"/>
      <c r="JE68" s="76"/>
      <c r="JF68" s="76"/>
      <c r="JG68" s="76"/>
      <c r="JH68" s="76"/>
      <c r="JI68" s="76"/>
      <c r="JJ68" s="76"/>
      <c r="JK68" s="76"/>
      <c r="JL68" s="76"/>
      <c r="JM68" s="76"/>
      <c r="JN68" s="76"/>
      <c r="JO68" s="76"/>
      <c r="JP68" s="76"/>
      <c r="JQ68" s="76"/>
      <c r="JR68" s="76"/>
      <c r="JS68" s="76"/>
      <c r="JT68" s="76"/>
      <c r="JU68" s="76"/>
      <c r="JV68" s="76"/>
      <c r="JW68" s="76"/>
      <c r="JX68" s="76"/>
      <c r="JY68" s="76"/>
      <c r="JZ68" s="76"/>
      <c r="KA68" s="76"/>
      <c r="KB68" s="76"/>
      <c r="KC68" s="76"/>
      <c r="KD68" s="76"/>
      <c r="KE68" s="76"/>
      <c r="KF68" s="76"/>
      <c r="KG68" s="76"/>
      <c r="KH68" s="76"/>
      <c r="KI68" s="76"/>
      <c r="KJ68" s="76"/>
      <c r="KK68" s="76"/>
      <c r="KL68" s="76"/>
      <c r="KM68" s="76"/>
      <c r="KN68" s="76"/>
      <c r="KO68" s="76"/>
      <c r="KP68" s="76"/>
      <c r="KQ68" s="76"/>
      <c r="KR68" s="76"/>
      <c r="KS68" s="76"/>
      <c r="KT68" s="76"/>
      <c r="KU68" s="76"/>
      <c r="KV68" s="76"/>
      <c r="KW68" s="76"/>
      <c r="KX68" s="76"/>
      <c r="KY68" s="76"/>
      <c r="KZ68" s="76"/>
      <c r="LA68" s="76"/>
      <c r="LB68" s="76"/>
      <c r="LC68" s="76"/>
      <c r="LD68" s="76"/>
      <c r="LE68" s="76"/>
      <c r="LF68" s="76"/>
      <c r="LG68" s="76"/>
      <c r="LH68" s="76"/>
      <c r="LI68" s="76"/>
      <c r="LJ68" s="76"/>
      <c r="LK68" s="76"/>
      <c r="LL68" s="76"/>
      <c r="LM68" s="76"/>
      <c r="LN68" s="76"/>
      <c r="LO68" s="76"/>
      <c r="LP68" s="76"/>
      <c r="LQ68" s="76"/>
      <c r="LR68" s="76"/>
      <c r="LS68" s="76"/>
      <c r="LT68" s="76"/>
      <c r="LU68" s="76"/>
      <c r="LV68" s="76"/>
      <c r="LW68" s="76"/>
      <c r="LX68" s="76"/>
      <c r="LY68" s="76"/>
      <c r="LZ68" s="76"/>
      <c r="MA68" s="76"/>
      <c r="MB68" s="76"/>
      <c r="MC68" s="76"/>
      <c r="MD68" s="76"/>
      <c r="ME68" s="76"/>
      <c r="MF68" s="76"/>
      <c r="MG68" s="76"/>
      <c r="MH68" s="76"/>
      <c r="MI68" s="76"/>
      <c r="MJ68" s="76"/>
      <c r="MK68" s="76"/>
      <c r="ML68" s="76"/>
      <c r="MM68" s="76"/>
      <c r="MN68" s="76"/>
      <c r="MO68" s="76"/>
      <c r="MP68" s="76"/>
      <c r="MQ68" s="76"/>
      <c r="MR68" s="76"/>
      <c r="MS68" s="76"/>
      <c r="MT68" s="76"/>
      <c r="MU68" s="76"/>
      <c r="MV68" s="76"/>
      <c r="MW68" s="76"/>
      <c r="MX68" s="76"/>
      <c r="MY68" s="76"/>
      <c r="MZ68" s="76"/>
      <c r="NA68" s="76"/>
      <c r="NB68" s="76"/>
      <c r="NC68" s="76"/>
      <c r="ND68" s="76"/>
      <c r="NE68" s="76"/>
      <c r="NF68" s="76"/>
      <c r="NG68" s="76"/>
      <c r="NH68" s="76"/>
      <c r="NI68" s="76"/>
      <c r="NJ68" s="76"/>
      <c r="NK68" s="76"/>
      <c r="NL68" s="76"/>
      <c r="NM68" s="76"/>
      <c r="NN68" s="76"/>
      <c r="NO68" s="76"/>
      <c r="NP68" s="76"/>
      <c r="NQ68" s="76"/>
      <c r="NR68" s="76"/>
      <c r="NS68" s="76"/>
      <c r="NT68" s="76"/>
      <c r="NU68" s="76"/>
      <c r="NV68" s="76"/>
      <c r="NW68" s="76"/>
      <c r="NX68" s="76"/>
      <c r="NY68" s="76"/>
      <c r="NZ68" s="76"/>
      <c r="OA68" s="76"/>
      <c r="OB68" s="76"/>
      <c r="OC68" s="76"/>
      <c r="OD68" s="76"/>
      <c r="OE68" s="76"/>
      <c r="OF68" s="76"/>
      <c r="OG68" s="76"/>
      <c r="OH68" s="76"/>
      <c r="OI68" s="76"/>
      <c r="OJ68" s="76"/>
      <c r="OK68" s="76"/>
      <c r="OL68" s="76"/>
      <c r="OM68" s="76"/>
      <c r="ON68" s="76"/>
      <c r="OO68" s="76"/>
      <c r="OP68" s="76"/>
      <c r="OQ68" s="76"/>
      <c r="OR68" s="76"/>
      <c r="OS68" s="76"/>
      <c r="OT68" s="76"/>
      <c r="OU68" s="76"/>
      <c r="OV68" s="76"/>
      <c r="OW68" s="76"/>
      <c r="OX68" s="76"/>
      <c r="OY68" s="76"/>
      <c r="OZ68" s="76"/>
      <c r="PA68" s="76"/>
      <c r="PB68" s="76"/>
      <c r="PC68" s="76"/>
      <c r="PD68" s="76"/>
      <c r="PE68" s="76"/>
      <c r="PF68" s="76"/>
      <c r="PG68" s="76"/>
      <c r="PH68" s="76"/>
      <c r="PI68" s="76"/>
      <c r="PJ68" s="76"/>
      <c r="PK68" s="76"/>
      <c r="PL68" s="76"/>
      <c r="PM68" s="76"/>
      <c r="PN68" s="76"/>
      <c r="PO68" s="76"/>
      <c r="PP68" s="76"/>
      <c r="PQ68" s="76"/>
      <c r="PR68" s="76"/>
      <c r="PS68" s="76"/>
      <c r="PT68" s="76"/>
      <c r="PU68" s="76"/>
      <c r="PV68" s="76"/>
      <c r="PW68" s="76"/>
      <c r="PX68" s="76"/>
      <c r="PY68" s="76"/>
      <c r="PZ68" s="76"/>
      <c r="QA68" s="76"/>
      <c r="QB68" s="76"/>
      <c r="QC68" s="76"/>
      <c r="QD68" s="76"/>
      <c r="QE68" s="76"/>
      <c r="QF68" s="76"/>
      <c r="QG68" s="76"/>
      <c r="QH68" s="76"/>
      <c r="QI68" s="76"/>
      <c r="QJ68" s="76"/>
      <c r="QK68" s="76"/>
      <c r="QL68" s="76"/>
      <c r="QM68" s="76"/>
      <c r="QN68" s="76"/>
      <c r="QO68" s="76"/>
      <c r="QP68" s="76"/>
      <c r="QQ68" s="76"/>
      <c r="QR68" s="76"/>
      <c r="QS68" s="76"/>
      <c r="QT68" s="76"/>
      <c r="QU68" s="76"/>
      <c r="QV68" s="76"/>
      <c r="QW68" s="76"/>
      <c r="QX68" s="76"/>
      <c r="QY68" s="76"/>
      <c r="QZ68" s="76"/>
      <c r="RA68" s="76"/>
      <c r="RB68" s="76"/>
      <c r="RC68" s="76"/>
      <c r="RD68" s="76"/>
      <c r="RE68" s="76"/>
      <c r="RF68" s="76"/>
      <c r="RG68" s="76"/>
      <c r="RH68" s="76"/>
      <c r="RI68" s="76"/>
      <c r="RJ68" s="76"/>
      <c r="RK68" s="76"/>
      <c r="RL68" s="76"/>
      <c r="RM68" s="76"/>
      <c r="RN68" s="76"/>
      <c r="RO68" s="76"/>
      <c r="RP68" s="76"/>
      <c r="RQ68" s="76"/>
      <c r="RR68" s="76"/>
      <c r="RS68" s="76"/>
      <c r="RT68" s="76"/>
      <c r="RU68" s="76"/>
      <c r="RV68" s="76"/>
      <c r="RW68" s="76"/>
      <c r="RX68" s="76"/>
      <c r="RY68" s="76"/>
      <c r="RZ68" s="76"/>
      <c r="SA68" s="76"/>
      <c r="SB68" s="76"/>
      <c r="SC68" s="76"/>
      <c r="SD68" s="76"/>
      <c r="SE68" s="76"/>
      <c r="SF68" s="76"/>
      <c r="SG68" s="76"/>
      <c r="SH68" s="76"/>
      <c r="SI68" s="76"/>
      <c r="SJ68" s="76"/>
      <c r="SK68" s="76"/>
      <c r="SL68" s="76"/>
      <c r="SM68" s="76"/>
      <c r="SN68" s="76"/>
      <c r="SO68" s="76"/>
      <c r="SP68" s="76"/>
      <c r="SQ68" s="76"/>
      <c r="SR68" s="76"/>
      <c r="SS68" s="76"/>
      <c r="ST68" s="76"/>
      <c r="SU68" s="76"/>
      <c r="SV68" s="76"/>
      <c r="SW68" s="76"/>
      <c r="SX68" s="76"/>
      <c r="SY68" s="76"/>
      <c r="SZ68" s="76"/>
      <c r="TA68" s="76"/>
      <c r="TB68" s="76"/>
      <c r="TC68" s="76"/>
      <c r="TD68" s="76"/>
      <c r="TE68" s="76"/>
      <c r="TF68" s="76"/>
      <c r="TG68" s="76"/>
      <c r="TH68" s="76"/>
      <c r="TI68" s="76"/>
      <c r="TJ68" s="76"/>
      <c r="TK68" s="76"/>
      <c r="TL68" s="76"/>
      <c r="TM68" s="76"/>
      <c r="TN68" s="76"/>
      <c r="TO68" s="76"/>
      <c r="TP68" s="76"/>
      <c r="TQ68" s="76"/>
      <c r="TR68" s="76"/>
      <c r="TS68" s="76"/>
      <c r="TT68" s="76"/>
      <c r="TU68" s="76"/>
      <c r="TV68" s="76"/>
      <c r="TW68" s="76"/>
      <c r="TX68" s="76"/>
      <c r="TY68" s="76"/>
      <c r="TZ68" s="76"/>
      <c r="UA68" s="76"/>
      <c r="UB68" s="76"/>
      <c r="UC68" s="76"/>
      <c r="UD68" s="76"/>
      <c r="UE68" s="76"/>
      <c r="UF68" s="76"/>
      <c r="UG68" s="76"/>
      <c r="UH68" s="76"/>
      <c r="UI68" s="76"/>
      <c r="UJ68" s="76"/>
      <c r="UK68" s="76"/>
      <c r="UL68" s="76"/>
      <c r="UM68" s="76"/>
      <c r="UN68" s="76"/>
      <c r="UO68" s="76"/>
      <c r="UP68" s="76"/>
      <c r="UQ68" s="76"/>
      <c r="UR68" s="76"/>
      <c r="US68" s="76"/>
      <c r="UT68" s="76"/>
      <c r="UU68" s="76"/>
      <c r="UV68" s="76"/>
      <c r="UW68" s="76"/>
      <c r="UX68" s="76"/>
      <c r="UY68" s="76"/>
      <c r="UZ68" s="76"/>
      <c r="VA68" s="76"/>
      <c r="VB68" s="76"/>
      <c r="VC68" s="76"/>
      <c r="VD68" s="76"/>
      <c r="VE68" s="76"/>
      <c r="VF68" s="76"/>
      <c r="VG68" s="76"/>
      <c r="VH68" s="76"/>
      <c r="VI68" s="76"/>
      <c r="VJ68" s="76"/>
      <c r="VK68" s="76"/>
      <c r="VL68" s="76"/>
      <c r="VM68" s="76"/>
      <c r="VN68" s="76"/>
      <c r="VO68" s="76"/>
      <c r="VP68" s="76"/>
      <c r="VQ68" s="76"/>
      <c r="VR68" s="76"/>
      <c r="VS68" s="76"/>
      <c r="VT68" s="76"/>
      <c r="VU68" s="76"/>
      <c r="VV68" s="76"/>
      <c r="VW68" s="76"/>
      <c r="VX68" s="76"/>
      <c r="VY68" s="76"/>
      <c r="VZ68" s="76"/>
      <c r="WA68" s="76"/>
      <c r="WB68" s="76"/>
      <c r="WC68" s="76"/>
      <c r="WD68" s="76"/>
      <c r="WE68" s="76"/>
      <c r="WF68" s="76"/>
      <c r="WG68" s="76"/>
      <c r="WH68" s="76"/>
      <c r="WI68" s="76"/>
      <c r="WJ68" s="76"/>
      <c r="WK68" s="76"/>
      <c r="WL68" s="76"/>
      <c r="WM68" s="76"/>
      <c r="WN68" s="76"/>
      <c r="WO68" s="76"/>
      <c r="WP68" s="76"/>
      <c r="WQ68" s="76"/>
      <c r="WR68" s="76"/>
      <c r="WS68" s="76"/>
      <c r="WT68" s="76"/>
      <c r="WU68" s="76"/>
      <c r="WV68" s="76"/>
      <c r="WW68" s="76"/>
      <c r="WX68" s="76"/>
      <c r="WY68" s="76"/>
      <c r="WZ68" s="76"/>
      <c r="XA68" s="76"/>
      <c r="XB68" s="76"/>
      <c r="XC68" s="76"/>
      <c r="XD68" s="76"/>
      <c r="XE68" s="76"/>
      <c r="XF68" s="76"/>
      <c r="XG68" s="76"/>
      <c r="XH68" s="76"/>
      <c r="XI68" s="76"/>
      <c r="XJ68" s="76"/>
      <c r="XK68" s="76"/>
      <c r="XL68" s="76"/>
      <c r="XM68" s="76"/>
      <c r="XN68" s="76"/>
      <c r="XO68" s="76"/>
      <c r="XP68" s="76"/>
      <c r="XQ68" s="76"/>
      <c r="XR68" s="76"/>
      <c r="XS68" s="76"/>
      <c r="XT68" s="76"/>
      <c r="XU68" s="76"/>
      <c r="XV68" s="76"/>
      <c r="XW68" s="76"/>
      <c r="XX68" s="76"/>
      <c r="XY68" s="76"/>
      <c r="XZ68" s="76"/>
      <c r="YA68" s="76"/>
      <c r="YB68" s="76"/>
      <c r="YC68" s="76"/>
      <c r="YD68" s="76"/>
      <c r="YE68" s="76"/>
      <c r="YF68" s="76"/>
      <c r="YG68" s="76"/>
      <c r="YH68" s="76"/>
      <c r="YI68" s="76"/>
      <c r="YJ68" s="76"/>
      <c r="YK68" s="76"/>
      <c r="YL68" s="76"/>
      <c r="YM68" s="76"/>
      <c r="YN68" s="76"/>
      <c r="YO68" s="76"/>
      <c r="YP68" s="76"/>
      <c r="YQ68" s="76"/>
      <c r="YR68" s="76"/>
      <c r="YS68" s="76"/>
      <c r="YT68" s="76"/>
      <c r="YU68" s="76"/>
      <c r="YV68" s="76"/>
      <c r="YW68" s="76"/>
      <c r="YX68" s="76"/>
      <c r="YY68" s="76"/>
      <c r="YZ68" s="76"/>
      <c r="ZA68" s="76"/>
      <c r="ZB68" s="76"/>
      <c r="ZC68" s="76"/>
      <c r="ZD68" s="76"/>
      <c r="ZE68" s="76"/>
      <c r="ZF68" s="76"/>
      <c r="ZG68" s="76"/>
      <c r="ZH68" s="76"/>
      <c r="ZI68" s="76"/>
      <c r="ZJ68" s="76"/>
      <c r="ZK68" s="76"/>
      <c r="ZL68" s="76"/>
      <c r="ZM68" s="76"/>
      <c r="ZN68" s="76"/>
      <c r="ZO68" s="76"/>
      <c r="ZP68" s="76"/>
      <c r="ZQ68" s="76"/>
      <c r="ZR68" s="76"/>
      <c r="ZS68" s="76"/>
      <c r="ZT68" s="76"/>
      <c r="ZU68" s="76"/>
      <c r="ZV68" s="76"/>
      <c r="ZW68" s="76"/>
      <c r="ZX68" s="76"/>
      <c r="ZY68" s="76"/>
      <c r="ZZ68" s="76"/>
      <c r="AAA68" s="76"/>
      <c r="AAB68" s="76"/>
      <c r="AAC68" s="76"/>
      <c r="AAD68" s="76"/>
      <c r="AAE68" s="76"/>
      <c r="AAF68" s="76"/>
      <c r="AAG68" s="76"/>
      <c r="AAH68" s="76"/>
      <c r="AAI68" s="76"/>
      <c r="AAJ68" s="76"/>
      <c r="AAK68" s="76"/>
      <c r="AAL68" s="76"/>
      <c r="AAM68" s="76"/>
      <c r="AAN68" s="76"/>
      <c r="AAO68" s="76"/>
      <c r="AAP68" s="76"/>
      <c r="AAQ68" s="76"/>
      <c r="AAR68" s="76"/>
      <c r="AAS68" s="76"/>
      <c r="AAT68" s="76"/>
      <c r="AAU68" s="76"/>
      <c r="AAV68" s="76"/>
      <c r="AAW68" s="76"/>
      <c r="AAX68" s="76"/>
      <c r="AAY68" s="76"/>
      <c r="AAZ68" s="76"/>
      <c r="ABA68" s="76"/>
      <c r="ABB68" s="76"/>
      <c r="ABC68" s="76"/>
      <c r="ABD68" s="76"/>
      <c r="ABE68" s="76"/>
      <c r="ABF68" s="76"/>
      <c r="ABG68" s="76"/>
      <c r="ABH68" s="76"/>
      <c r="ABI68" s="76"/>
      <c r="ABJ68" s="76"/>
      <c r="ABK68" s="76"/>
      <c r="ABL68" s="76"/>
      <c r="ABM68" s="76"/>
      <c r="ABN68" s="76"/>
      <c r="ABO68" s="76"/>
      <c r="ABP68" s="76"/>
      <c r="ABQ68" s="76"/>
      <c r="ABR68" s="76"/>
      <c r="ABS68" s="76"/>
      <c r="ABT68" s="76"/>
      <c r="ABU68" s="76"/>
      <c r="ABV68" s="76"/>
      <c r="ABW68" s="76"/>
      <c r="ABX68" s="76"/>
      <c r="ABY68" s="76"/>
      <c r="ABZ68" s="76"/>
      <c r="ACA68" s="76"/>
      <c r="ACB68" s="76"/>
      <c r="ACC68" s="76"/>
      <c r="ACD68" s="76"/>
      <c r="ACE68" s="76"/>
      <c r="ACF68" s="76"/>
      <c r="ACG68" s="76"/>
      <c r="ACH68" s="76"/>
      <c r="ACI68" s="76"/>
      <c r="ACJ68" s="76"/>
      <c r="ACK68" s="76"/>
      <c r="ACL68" s="76"/>
      <c r="ACM68" s="76"/>
      <c r="ACN68" s="76"/>
      <c r="ACO68" s="76"/>
      <c r="ACP68" s="76"/>
      <c r="ACQ68" s="76"/>
      <c r="ACR68" s="76"/>
      <c r="ACS68" s="76"/>
      <c r="ACT68" s="76"/>
      <c r="ACU68" s="76"/>
      <c r="ACV68" s="76"/>
      <c r="ACW68" s="76"/>
      <c r="ACX68" s="76"/>
      <c r="ACY68" s="76"/>
      <c r="ACZ68" s="76"/>
      <c r="ADA68" s="76"/>
      <c r="ADB68" s="76"/>
      <c r="ADC68" s="76"/>
      <c r="ADD68" s="76"/>
      <c r="ADE68" s="76"/>
      <c r="ADF68" s="76"/>
      <c r="ADG68" s="76"/>
      <c r="ADH68" s="76"/>
      <c r="ADI68" s="76"/>
      <c r="ADJ68" s="76"/>
      <c r="ADK68" s="76"/>
      <c r="ADL68" s="76"/>
      <c r="ADM68" s="76"/>
      <c r="ADN68" s="76"/>
      <c r="ADO68" s="76"/>
      <c r="ADP68" s="76"/>
      <c r="ADQ68" s="76"/>
      <c r="ADR68" s="76"/>
      <c r="ADS68" s="76"/>
      <c r="ADT68" s="76"/>
      <c r="ADU68" s="76"/>
      <c r="ADV68" s="76"/>
      <c r="ADW68" s="76"/>
      <c r="ADX68" s="76"/>
      <c r="ADY68" s="76"/>
      <c r="ADZ68" s="76"/>
      <c r="AEA68" s="76"/>
      <c r="AEB68" s="76"/>
      <c r="AEC68" s="76"/>
      <c r="AED68" s="76"/>
      <c r="AEE68" s="76"/>
      <c r="AEF68" s="76"/>
      <c r="AEG68" s="76"/>
      <c r="AEH68" s="76"/>
      <c r="AEI68" s="76"/>
      <c r="AEJ68" s="76"/>
      <c r="AEK68" s="76"/>
      <c r="AEL68" s="76"/>
      <c r="AEM68" s="76"/>
      <c r="AEN68" s="76"/>
      <c r="AEO68" s="76"/>
      <c r="AEP68" s="76"/>
      <c r="AEQ68" s="76"/>
      <c r="AER68" s="76"/>
      <c r="AES68" s="76"/>
      <c r="AET68" s="76"/>
      <c r="AEU68" s="76"/>
      <c r="AEV68" s="76"/>
      <c r="AEW68" s="76"/>
      <c r="AEX68" s="76"/>
      <c r="AEY68" s="76"/>
      <c r="AEZ68" s="76"/>
      <c r="AFA68" s="76"/>
      <c r="AFB68" s="76"/>
      <c r="AFC68" s="76"/>
      <c r="AFD68" s="76"/>
      <c r="AFE68" s="76"/>
      <c r="AFF68" s="76"/>
      <c r="AFG68" s="76"/>
      <c r="AFH68" s="76"/>
      <c r="AFI68" s="76"/>
      <c r="AFJ68" s="76"/>
      <c r="AFK68" s="76"/>
      <c r="AFL68" s="76"/>
      <c r="AFM68" s="76"/>
      <c r="AFN68" s="76"/>
      <c r="AFO68" s="76"/>
      <c r="AFP68" s="76"/>
      <c r="AFQ68" s="76"/>
      <c r="AFR68" s="76"/>
      <c r="AFS68" s="76"/>
      <c r="AFT68" s="76"/>
      <c r="AFU68" s="76"/>
      <c r="AFV68" s="76"/>
      <c r="AFW68" s="76"/>
      <c r="AFX68" s="76"/>
      <c r="AFY68" s="76"/>
      <c r="AFZ68" s="76"/>
      <c r="AGA68" s="76"/>
      <c r="AGB68" s="76"/>
      <c r="AGC68" s="76"/>
      <c r="AGD68" s="76"/>
      <c r="AGE68" s="76"/>
      <c r="AGF68" s="76"/>
      <c r="AGG68" s="76"/>
      <c r="AGH68" s="76"/>
      <c r="AGI68" s="76"/>
      <c r="AGJ68" s="76"/>
      <c r="AGK68" s="76"/>
      <c r="AGL68" s="76"/>
      <c r="AGM68" s="76"/>
      <c r="AGN68" s="76"/>
      <c r="AGO68" s="76"/>
      <c r="AGP68" s="76"/>
      <c r="AGQ68" s="76"/>
      <c r="AGR68" s="76"/>
      <c r="AGS68" s="76"/>
      <c r="AGT68" s="76"/>
      <c r="AGU68" s="76"/>
      <c r="AGV68" s="76"/>
      <c r="AGW68" s="76"/>
      <c r="AGX68" s="76"/>
      <c r="AGY68" s="76"/>
      <c r="AGZ68" s="76"/>
      <c r="AHA68" s="76"/>
      <c r="AHB68" s="76"/>
      <c r="AHC68" s="76"/>
      <c r="AHD68" s="76"/>
      <c r="AHE68" s="76"/>
      <c r="AHF68" s="76"/>
      <c r="AHG68" s="76"/>
      <c r="AHH68" s="76"/>
      <c r="AHI68" s="76"/>
      <c r="AHJ68" s="76"/>
      <c r="AHK68" s="76"/>
      <c r="AHL68" s="76"/>
      <c r="AHM68" s="76"/>
      <c r="AHN68" s="76"/>
      <c r="AHO68" s="76"/>
      <c r="AHP68" s="76"/>
      <c r="AHQ68" s="76"/>
      <c r="AHR68" s="76"/>
      <c r="AHS68" s="76"/>
      <c r="AHT68" s="76"/>
      <c r="AHU68" s="76"/>
      <c r="AHV68" s="76"/>
      <c r="AHW68" s="76"/>
      <c r="AHX68" s="76"/>
      <c r="AHY68" s="76"/>
      <c r="AHZ68" s="76"/>
      <c r="AIA68" s="76"/>
      <c r="AIB68" s="76"/>
      <c r="AIC68" s="76"/>
      <c r="AID68" s="76"/>
      <c r="AIE68" s="76"/>
      <c r="AIF68" s="76"/>
      <c r="AIG68" s="76"/>
      <c r="AIH68" s="76"/>
      <c r="AII68" s="76"/>
      <c r="AIJ68" s="76"/>
      <c r="AIK68" s="76"/>
      <c r="AIL68" s="76"/>
      <c r="AIM68" s="76"/>
      <c r="AIN68" s="76"/>
      <c r="AIO68" s="76"/>
      <c r="AIP68" s="76"/>
      <c r="AIQ68" s="76"/>
      <c r="AIR68" s="76"/>
      <c r="AIS68" s="76"/>
      <c r="AIT68" s="76"/>
      <c r="AIU68" s="76"/>
      <c r="AIV68" s="76"/>
      <c r="AIW68" s="76"/>
      <c r="AIX68" s="76"/>
      <c r="AIY68" s="76"/>
      <c r="AIZ68" s="76"/>
      <c r="AJA68" s="76"/>
      <c r="AJB68" s="76"/>
      <c r="AJC68" s="76"/>
      <c r="AJD68" s="76"/>
      <c r="AJE68" s="76"/>
      <c r="AJF68" s="76"/>
      <c r="AJG68" s="76"/>
      <c r="AJH68" s="76"/>
      <c r="AJI68" s="76"/>
      <c r="AJJ68" s="76"/>
      <c r="AJK68" s="76"/>
      <c r="AJL68" s="76"/>
      <c r="AJM68" s="76"/>
      <c r="AJN68" s="76"/>
      <c r="AJO68" s="76"/>
      <c r="AJP68" s="76"/>
      <c r="AJQ68" s="76"/>
      <c r="AJR68" s="76"/>
      <c r="AJS68" s="76"/>
      <c r="AJT68" s="76"/>
      <c r="AJU68" s="76"/>
      <c r="AJV68" s="76"/>
      <c r="AJW68" s="76"/>
      <c r="AJX68" s="76"/>
      <c r="AJY68" s="76"/>
      <c r="AJZ68" s="76"/>
      <c r="AKA68" s="76"/>
      <c r="AKB68" s="76"/>
      <c r="AKC68" s="76"/>
      <c r="AKD68" s="76"/>
      <c r="AKE68" s="76"/>
      <c r="AKF68" s="76"/>
      <c r="AKG68" s="76"/>
      <c r="AKH68" s="76"/>
      <c r="AKI68" s="76"/>
      <c r="AKJ68" s="76"/>
      <c r="AKK68" s="76"/>
      <c r="AKL68" s="76"/>
      <c r="AKM68" s="76"/>
      <c r="AKN68" s="76"/>
      <c r="AKO68" s="76"/>
      <c r="AKP68" s="76"/>
      <c r="AKQ68" s="76"/>
      <c r="AKR68" s="76"/>
      <c r="AKS68" s="76"/>
      <c r="AKT68" s="76"/>
      <c r="AKU68" s="76"/>
      <c r="AKV68" s="76"/>
      <c r="AKW68" s="76"/>
      <c r="AKX68" s="76"/>
      <c r="AKY68" s="76"/>
      <c r="AKZ68" s="76"/>
      <c r="ALA68" s="76"/>
      <c r="ALB68" s="76"/>
      <c r="ALC68" s="76"/>
      <c r="ALD68" s="76"/>
      <c r="ALE68" s="76"/>
      <c r="ALF68" s="76"/>
      <c r="ALG68" s="76"/>
      <c r="ALH68" s="76"/>
      <c r="ALI68" s="76"/>
      <c r="ALJ68" s="76"/>
      <c r="ALK68" s="76"/>
      <c r="ALL68" s="76"/>
      <c r="ALM68" s="76"/>
      <c r="ALN68" s="76"/>
      <c r="ALO68" s="76"/>
      <c r="ALP68" s="76"/>
      <c r="ALQ68" s="76"/>
      <c r="ALR68" s="76"/>
      <c r="ALS68" s="76"/>
      <c r="ALT68" s="76"/>
      <c r="ALU68" s="76"/>
      <c r="ALV68" s="76"/>
      <c r="ALW68" s="76"/>
      <c r="ALX68" s="76"/>
      <c r="ALY68" s="76"/>
      <c r="ALZ68" s="76"/>
      <c r="AMA68" s="76"/>
      <c r="AMB68" s="76"/>
      <c r="AMC68" s="76"/>
      <c r="AMD68" s="76"/>
      <c r="AME68" s="76"/>
      <c r="AMF68" s="76"/>
      <c r="AMG68" s="76"/>
      <c r="AMH68" s="76"/>
      <c r="AMI68" s="76"/>
      <c r="AMJ68" s="76"/>
    </row>
    <row r="69" spans="1:1025" s="161" customFormat="1" x14ac:dyDescent="0.25">
      <c r="A69" s="188"/>
      <c r="B69" s="187">
        <v>150</v>
      </c>
      <c r="C69" s="93" t="s">
        <v>311</v>
      </c>
      <c r="D69" s="1">
        <v>389.4</v>
      </c>
      <c r="E69" s="1">
        <f>VLOOKUP(B69,[1]CaNhan!$A$1:$E$252,5,0)</f>
        <v>1</v>
      </c>
      <c r="F69" s="1">
        <f t="shared" si="24"/>
        <v>389.4</v>
      </c>
      <c r="G69" s="1">
        <f>VLOOKUP(B69,[1]CaNhan!$A$1:$G$252,7,0)</f>
        <v>0.98</v>
      </c>
      <c r="H69" s="1">
        <f t="shared" si="25"/>
        <v>381.61199999999997</v>
      </c>
      <c r="I69" s="220">
        <f t="shared" si="23"/>
        <v>3761694.8582794312</v>
      </c>
      <c r="J69" s="93"/>
      <c r="K69" s="221">
        <f>VLOOKUP(B69,[1]CaNhan!$A$1:$D$252,4,0)</f>
        <v>389.4</v>
      </c>
      <c r="L69" s="250">
        <f t="shared" si="4"/>
        <v>0</v>
      </c>
      <c r="O69" s="93"/>
      <c r="P69" s="93"/>
      <c r="Q69" s="93"/>
    </row>
    <row r="70" spans="1:1025" x14ac:dyDescent="0.25">
      <c r="A70" s="184"/>
      <c r="B70" s="185">
        <v>158</v>
      </c>
      <c r="C70" s="117" t="s">
        <v>313</v>
      </c>
      <c r="D70" s="25">
        <v>389.4</v>
      </c>
      <c r="E70" s="1">
        <f>VLOOKUP(B70,[1]CaNhan!$A$1:$E$252,5,0)</f>
        <v>1</v>
      </c>
      <c r="F70" s="1">
        <f t="shared" si="24"/>
        <v>389.4</v>
      </c>
      <c r="G70" s="1">
        <f>VLOOKUP(B70,[1]CaNhan!$A$1:$G$252,7,0)</f>
        <v>0.96333299999999999</v>
      </c>
      <c r="H70" s="1">
        <f t="shared" si="25"/>
        <v>375.12187019999999</v>
      </c>
      <c r="I70" s="220">
        <f t="shared" si="23"/>
        <v>3697719.1764396932</v>
      </c>
      <c r="J70" s="117"/>
      <c r="K70" s="221">
        <f>VLOOKUP(B70,[1]CaNhan!$A$1:$D$252,4,0)</f>
        <v>389.4</v>
      </c>
      <c r="L70" s="250">
        <f t="shared" si="4"/>
        <v>0</v>
      </c>
      <c r="M70" s="76"/>
      <c r="N70" s="76"/>
      <c r="O70" s="87"/>
      <c r="P70" s="87"/>
      <c r="Q70" s="87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6"/>
      <c r="BR70" s="76"/>
      <c r="BS70" s="76"/>
      <c r="BT70" s="76"/>
      <c r="BU70" s="76"/>
      <c r="BV70" s="76"/>
      <c r="BW70" s="76"/>
      <c r="BX70" s="76"/>
      <c r="BY70" s="76"/>
      <c r="BZ70" s="76"/>
      <c r="CA70" s="76"/>
      <c r="CB70" s="76"/>
      <c r="CC70" s="76"/>
      <c r="CD70" s="76"/>
      <c r="CE70" s="76"/>
      <c r="CF70" s="76"/>
      <c r="CG70" s="76"/>
      <c r="CH70" s="76"/>
      <c r="CI70" s="76"/>
      <c r="CJ70" s="76"/>
      <c r="CK70" s="76"/>
      <c r="CL70" s="76"/>
      <c r="CM70" s="76"/>
      <c r="CN70" s="76"/>
      <c r="CO70" s="76"/>
      <c r="CP70" s="76"/>
      <c r="CQ70" s="76"/>
      <c r="CR70" s="76"/>
      <c r="CS70" s="76"/>
      <c r="CT70" s="76"/>
      <c r="CU70" s="76"/>
      <c r="CV70" s="76"/>
      <c r="CW70" s="76"/>
      <c r="CX70" s="76"/>
      <c r="CY70" s="76"/>
      <c r="CZ70" s="76"/>
      <c r="DA70" s="76"/>
      <c r="DB70" s="76"/>
      <c r="DC70" s="76"/>
      <c r="DD70" s="76"/>
      <c r="DE70" s="76"/>
      <c r="DF70" s="76"/>
      <c r="DG70" s="76"/>
      <c r="DH70" s="76"/>
      <c r="DI70" s="76"/>
      <c r="DJ70" s="76"/>
      <c r="DK70" s="76"/>
      <c r="DL70" s="76"/>
      <c r="DM70" s="76"/>
      <c r="DN70" s="76"/>
      <c r="DO70" s="76"/>
      <c r="DP70" s="76"/>
      <c r="DQ70" s="76"/>
      <c r="DR70" s="76"/>
      <c r="DS70" s="76"/>
      <c r="DT70" s="76"/>
      <c r="DU70" s="76"/>
      <c r="DV70" s="76"/>
      <c r="DW70" s="76"/>
      <c r="DX70" s="76"/>
      <c r="DY70" s="76"/>
      <c r="DZ70" s="76"/>
      <c r="EA70" s="76"/>
      <c r="EB70" s="76"/>
      <c r="EC70" s="76"/>
      <c r="ED70" s="76"/>
      <c r="EE70" s="76"/>
      <c r="EF70" s="76"/>
      <c r="EG70" s="76"/>
      <c r="EH70" s="76"/>
      <c r="EI70" s="76"/>
      <c r="EJ70" s="76"/>
      <c r="EK70" s="76"/>
      <c r="EL70" s="76"/>
      <c r="EM70" s="76"/>
      <c r="EN70" s="76"/>
      <c r="EO70" s="76"/>
      <c r="EP70" s="76"/>
      <c r="EQ70" s="76"/>
      <c r="ER70" s="76"/>
      <c r="ES70" s="76"/>
      <c r="ET70" s="76"/>
      <c r="EU70" s="76"/>
      <c r="EV70" s="76"/>
      <c r="EW70" s="76"/>
      <c r="EX70" s="76"/>
      <c r="EY70" s="76"/>
      <c r="EZ70" s="76"/>
      <c r="FA70" s="76"/>
      <c r="FB70" s="76"/>
      <c r="FC70" s="76"/>
      <c r="FD70" s="76"/>
      <c r="FE70" s="76"/>
      <c r="FF70" s="76"/>
      <c r="FG70" s="76"/>
      <c r="FH70" s="76"/>
      <c r="FI70" s="76"/>
      <c r="FJ70" s="76"/>
      <c r="FK70" s="76"/>
      <c r="FL70" s="76"/>
      <c r="FM70" s="76"/>
      <c r="FN70" s="76"/>
      <c r="FO70" s="76"/>
      <c r="FP70" s="76"/>
      <c r="FQ70" s="76"/>
      <c r="FR70" s="76"/>
      <c r="FS70" s="76"/>
      <c r="FT70" s="76"/>
      <c r="FU70" s="76"/>
      <c r="FV70" s="76"/>
      <c r="FW70" s="76"/>
      <c r="FX70" s="76"/>
      <c r="FY70" s="76"/>
      <c r="FZ70" s="76"/>
      <c r="GA70" s="76"/>
      <c r="GB70" s="76"/>
      <c r="GC70" s="76"/>
      <c r="GD70" s="76"/>
      <c r="GE70" s="76"/>
      <c r="GF70" s="76"/>
      <c r="GG70" s="76"/>
      <c r="GH70" s="76"/>
      <c r="GI70" s="76"/>
      <c r="GJ70" s="76"/>
      <c r="GK70" s="76"/>
      <c r="GL70" s="76"/>
      <c r="GM70" s="76"/>
      <c r="GN70" s="76"/>
      <c r="GO70" s="76"/>
      <c r="GP70" s="76"/>
      <c r="GQ70" s="76"/>
      <c r="GR70" s="76"/>
      <c r="GS70" s="76"/>
      <c r="GT70" s="76"/>
      <c r="GU70" s="76"/>
      <c r="GV70" s="76"/>
      <c r="GW70" s="76"/>
      <c r="GX70" s="76"/>
      <c r="GY70" s="76"/>
      <c r="GZ70" s="76"/>
      <c r="HA70" s="76"/>
      <c r="HB70" s="76"/>
      <c r="HC70" s="76"/>
      <c r="HD70" s="76"/>
      <c r="HE70" s="76"/>
      <c r="HF70" s="76"/>
      <c r="HG70" s="76"/>
      <c r="HH70" s="76"/>
      <c r="HI70" s="76"/>
      <c r="HJ70" s="76"/>
      <c r="HK70" s="76"/>
      <c r="HL70" s="76"/>
      <c r="HM70" s="76"/>
      <c r="HN70" s="76"/>
      <c r="HO70" s="76"/>
      <c r="HP70" s="76"/>
      <c r="HQ70" s="76"/>
      <c r="HR70" s="76"/>
      <c r="HS70" s="76"/>
      <c r="HT70" s="76"/>
      <c r="HU70" s="76"/>
      <c r="HV70" s="76"/>
      <c r="HW70" s="76"/>
      <c r="HX70" s="76"/>
      <c r="HY70" s="76"/>
      <c r="HZ70" s="76"/>
      <c r="IA70" s="76"/>
      <c r="IB70" s="76"/>
      <c r="IC70" s="76"/>
      <c r="ID70" s="76"/>
      <c r="IE70" s="76"/>
      <c r="IF70" s="76"/>
      <c r="IG70" s="76"/>
      <c r="IH70" s="76"/>
      <c r="II70" s="76"/>
      <c r="IJ70" s="76"/>
      <c r="IK70" s="76"/>
      <c r="IL70" s="76"/>
      <c r="IM70" s="76"/>
      <c r="IN70" s="76"/>
      <c r="IO70" s="76"/>
      <c r="IP70" s="76"/>
      <c r="IQ70" s="76"/>
      <c r="IR70" s="76"/>
      <c r="IS70" s="76"/>
      <c r="IT70" s="76"/>
      <c r="IU70" s="76"/>
      <c r="IV70" s="76"/>
      <c r="IW70" s="76"/>
      <c r="IX70" s="76"/>
      <c r="IY70" s="76"/>
      <c r="IZ70" s="76"/>
      <c r="JA70" s="76"/>
      <c r="JB70" s="76"/>
      <c r="JC70" s="76"/>
      <c r="JD70" s="76"/>
      <c r="JE70" s="76"/>
      <c r="JF70" s="76"/>
      <c r="JG70" s="76"/>
      <c r="JH70" s="76"/>
      <c r="JI70" s="76"/>
      <c r="JJ70" s="76"/>
      <c r="JK70" s="76"/>
      <c r="JL70" s="76"/>
      <c r="JM70" s="76"/>
      <c r="JN70" s="76"/>
      <c r="JO70" s="76"/>
      <c r="JP70" s="76"/>
      <c r="JQ70" s="76"/>
      <c r="JR70" s="76"/>
      <c r="JS70" s="76"/>
      <c r="JT70" s="76"/>
      <c r="JU70" s="76"/>
      <c r="JV70" s="76"/>
      <c r="JW70" s="76"/>
      <c r="JX70" s="76"/>
      <c r="JY70" s="76"/>
      <c r="JZ70" s="76"/>
      <c r="KA70" s="76"/>
      <c r="KB70" s="76"/>
      <c r="KC70" s="76"/>
      <c r="KD70" s="76"/>
      <c r="KE70" s="76"/>
      <c r="KF70" s="76"/>
      <c r="KG70" s="76"/>
      <c r="KH70" s="76"/>
      <c r="KI70" s="76"/>
      <c r="KJ70" s="76"/>
      <c r="KK70" s="76"/>
      <c r="KL70" s="76"/>
      <c r="KM70" s="76"/>
      <c r="KN70" s="76"/>
      <c r="KO70" s="76"/>
      <c r="KP70" s="76"/>
      <c r="KQ70" s="76"/>
      <c r="KR70" s="76"/>
      <c r="KS70" s="76"/>
      <c r="KT70" s="76"/>
      <c r="KU70" s="76"/>
      <c r="KV70" s="76"/>
      <c r="KW70" s="76"/>
      <c r="KX70" s="76"/>
      <c r="KY70" s="76"/>
      <c r="KZ70" s="76"/>
      <c r="LA70" s="76"/>
      <c r="LB70" s="76"/>
      <c r="LC70" s="76"/>
      <c r="LD70" s="76"/>
      <c r="LE70" s="76"/>
      <c r="LF70" s="76"/>
      <c r="LG70" s="76"/>
      <c r="LH70" s="76"/>
      <c r="LI70" s="76"/>
      <c r="LJ70" s="76"/>
      <c r="LK70" s="76"/>
      <c r="LL70" s="76"/>
      <c r="LM70" s="76"/>
      <c r="LN70" s="76"/>
      <c r="LO70" s="76"/>
      <c r="LP70" s="76"/>
      <c r="LQ70" s="76"/>
      <c r="LR70" s="76"/>
      <c r="LS70" s="76"/>
      <c r="LT70" s="76"/>
      <c r="LU70" s="76"/>
      <c r="LV70" s="76"/>
      <c r="LW70" s="76"/>
      <c r="LX70" s="76"/>
      <c r="LY70" s="76"/>
      <c r="LZ70" s="76"/>
      <c r="MA70" s="76"/>
      <c r="MB70" s="76"/>
      <c r="MC70" s="76"/>
      <c r="MD70" s="76"/>
      <c r="ME70" s="76"/>
      <c r="MF70" s="76"/>
      <c r="MG70" s="76"/>
      <c r="MH70" s="76"/>
      <c r="MI70" s="76"/>
      <c r="MJ70" s="76"/>
      <c r="MK70" s="76"/>
      <c r="ML70" s="76"/>
      <c r="MM70" s="76"/>
      <c r="MN70" s="76"/>
      <c r="MO70" s="76"/>
      <c r="MP70" s="76"/>
      <c r="MQ70" s="76"/>
      <c r="MR70" s="76"/>
      <c r="MS70" s="76"/>
      <c r="MT70" s="76"/>
      <c r="MU70" s="76"/>
      <c r="MV70" s="76"/>
      <c r="MW70" s="76"/>
      <c r="MX70" s="76"/>
      <c r="MY70" s="76"/>
      <c r="MZ70" s="76"/>
      <c r="NA70" s="76"/>
      <c r="NB70" s="76"/>
      <c r="NC70" s="76"/>
      <c r="ND70" s="76"/>
      <c r="NE70" s="76"/>
      <c r="NF70" s="76"/>
      <c r="NG70" s="76"/>
      <c r="NH70" s="76"/>
      <c r="NI70" s="76"/>
      <c r="NJ70" s="76"/>
      <c r="NK70" s="76"/>
      <c r="NL70" s="76"/>
      <c r="NM70" s="76"/>
      <c r="NN70" s="76"/>
      <c r="NO70" s="76"/>
      <c r="NP70" s="76"/>
      <c r="NQ70" s="76"/>
      <c r="NR70" s="76"/>
      <c r="NS70" s="76"/>
      <c r="NT70" s="76"/>
      <c r="NU70" s="76"/>
      <c r="NV70" s="76"/>
      <c r="NW70" s="76"/>
      <c r="NX70" s="76"/>
      <c r="NY70" s="76"/>
      <c r="NZ70" s="76"/>
      <c r="OA70" s="76"/>
      <c r="OB70" s="76"/>
      <c r="OC70" s="76"/>
      <c r="OD70" s="76"/>
      <c r="OE70" s="76"/>
      <c r="OF70" s="76"/>
      <c r="OG70" s="76"/>
      <c r="OH70" s="76"/>
      <c r="OI70" s="76"/>
      <c r="OJ70" s="76"/>
      <c r="OK70" s="76"/>
      <c r="OL70" s="76"/>
      <c r="OM70" s="76"/>
      <c r="ON70" s="76"/>
      <c r="OO70" s="76"/>
      <c r="OP70" s="76"/>
      <c r="OQ70" s="76"/>
      <c r="OR70" s="76"/>
      <c r="OS70" s="76"/>
      <c r="OT70" s="76"/>
      <c r="OU70" s="76"/>
      <c r="OV70" s="76"/>
      <c r="OW70" s="76"/>
      <c r="OX70" s="76"/>
      <c r="OY70" s="76"/>
      <c r="OZ70" s="76"/>
      <c r="PA70" s="76"/>
      <c r="PB70" s="76"/>
      <c r="PC70" s="76"/>
      <c r="PD70" s="76"/>
      <c r="PE70" s="76"/>
      <c r="PF70" s="76"/>
      <c r="PG70" s="76"/>
      <c r="PH70" s="76"/>
      <c r="PI70" s="76"/>
      <c r="PJ70" s="76"/>
      <c r="PK70" s="76"/>
      <c r="PL70" s="76"/>
      <c r="PM70" s="76"/>
      <c r="PN70" s="76"/>
      <c r="PO70" s="76"/>
      <c r="PP70" s="76"/>
      <c r="PQ70" s="76"/>
      <c r="PR70" s="76"/>
      <c r="PS70" s="76"/>
      <c r="PT70" s="76"/>
      <c r="PU70" s="76"/>
      <c r="PV70" s="76"/>
      <c r="PW70" s="76"/>
      <c r="PX70" s="76"/>
      <c r="PY70" s="76"/>
      <c r="PZ70" s="76"/>
      <c r="QA70" s="76"/>
      <c r="QB70" s="76"/>
      <c r="QC70" s="76"/>
      <c r="QD70" s="76"/>
      <c r="QE70" s="76"/>
      <c r="QF70" s="76"/>
      <c r="QG70" s="76"/>
      <c r="QH70" s="76"/>
      <c r="QI70" s="76"/>
      <c r="QJ70" s="76"/>
      <c r="QK70" s="76"/>
      <c r="QL70" s="76"/>
      <c r="QM70" s="76"/>
      <c r="QN70" s="76"/>
      <c r="QO70" s="76"/>
      <c r="QP70" s="76"/>
      <c r="QQ70" s="76"/>
      <c r="QR70" s="76"/>
      <c r="QS70" s="76"/>
      <c r="QT70" s="76"/>
      <c r="QU70" s="76"/>
      <c r="QV70" s="76"/>
      <c r="QW70" s="76"/>
      <c r="QX70" s="76"/>
      <c r="QY70" s="76"/>
      <c r="QZ70" s="76"/>
      <c r="RA70" s="76"/>
      <c r="RB70" s="76"/>
      <c r="RC70" s="76"/>
      <c r="RD70" s="76"/>
      <c r="RE70" s="76"/>
      <c r="RF70" s="76"/>
      <c r="RG70" s="76"/>
      <c r="RH70" s="76"/>
      <c r="RI70" s="76"/>
      <c r="RJ70" s="76"/>
      <c r="RK70" s="76"/>
      <c r="RL70" s="76"/>
      <c r="RM70" s="76"/>
      <c r="RN70" s="76"/>
      <c r="RO70" s="76"/>
      <c r="RP70" s="76"/>
      <c r="RQ70" s="76"/>
      <c r="RR70" s="76"/>
      <c r="RS70" s="76"/>
      <c r="RT70" s="76"/>
      <c r="RU70" s="76"/>
      <c r="RV70" s="76"/>
      <c r="RW70" s="76"/>
      <c r="RX70" s="76"/>
      <c r="RY70" s="76"/>
      <c r="RZ70" s="76"/>
      <c r="SA70" s="76"/>
      <c r="SB70" s="76"/>
      <c r="SC70" s="76"/>
      <c r="SD70" s="76"/>
      <c r="SE70" s="76"/>
      <c r="SF70" s="76"/>
      <c r="SG70" s="76"/>
      <c r="SH70" s="76"/>
      <c r="SI70" s="76"/>
      <c r="SJ70" s="76"/>
      <c r="SK70" s="76"/>
      <c r="SL70" s="76"/>
      <c r="SM70" s="76"/>
      <c r="SN70" s="76"/>
      <c r="SO70" s="76"/>
      <c r="SP70" s="76"/>
      <c r="SQ70" s="76"/>
      <c r="SR70" s="76"/>
      <c r="SS70" s="76"/>
      <c r="ST70" s="76"/>
      <c r="SU70" s="76"/>
      <c r="SV70" s="76"/>
      <c r="SW70" s="76"/>
      <c r="SX70" s="76"/>
      <c r="SY70" s="76"/>
      <c r="SZ70" s="76"/>
      <c r="TA70" s="76"/>
      <c r="TB70" s="76"/>
      <c r="TC70" s="76"/>
      <c r="TD70" s="76"/>
      <c r="TE70" s="76"/>
      <c r="TF70" s="76"/>
      <c r="TG70" s="76"/>
      <c r="TH70" s="76"/>
      <c r="TI70" s="76"/>
      <c r="TJ70" s="76"/>
      <c r="TK70" s="76"/>
      <c r="TL70" s="76"/>
      <c r="TM70" s="76"/>
      <c r="TN70" s="76"/>
      <c r="TO70" s="76"/>
      <c r="TP70" s="76"/>
      <c r="TQ70" s="76"/>
      <c r="TR70" s="76"/>
      <c r="TS70" s="76"/>
      <c r="TT70" s="76"/>
      <c r="TU70" s="76"/>
      <c r="TV70" s="76"/>
      <c r="TW70" s="76"/>
      <c r="TX70" s="76"/>
      <c r="TY70" s="76"/>
      <c r="TZ70" s="76"/>
      <c r="UA70" s="76"/>
      <c r="UB70" s="76"/>
      <c r="UC70" s="76"/>
      <c r="UD70" s="76"/>
      <c r="UE70" s="76"/>
      <c r="UF70" s="76"/>
      <c r="UG70" s="76"/>
      <c r="UH70" s="76"/>
      <c r="UI70" s="76"/>
      <c r="UJ70" s="76"/>
      <c r="UK70" s="76"/>
      <c r="UL70" s="76"/>
      <c r="UM70" s="76"/>
      <c r="UN70" s="76"/>
      <c r="UO70" s="76"/>
      <c r="UP70" s="76"/>
      <c r="UQ70" s="76"/>
      <c r="UR70" s="76"/>
      <c r="US70" s="76"/>
      <c r="UT70" s="76"/>
      <c r="UU70" s="76"/>
      <c r="UV70" s="76"/>
      <c r="UW70" s="76"/>
      <c r="UX70" s="76"/>
      <c r="UY70" s="76"/>
      <c r="UZ70" s="76"/>
      <c r="VA70" s="76"/>
      <c r="VB70" s="76"/>
      <c r="VC70" s="76"/>
      <c r="VD70" s="76"/>
      <c r="VE70" s="76"/>
      <c r="VF70" s="76"/>
      <c r="VG70" s="76"/>
      <c r="VH70" s="76"/>
      <c r="VI70" s="76"/>
      <c r="VJ70" s="76"/>
      <c r="VK70" s="76"/>
      <c r="VL70" s="76"/>
      <c r="VM70" s="76"/>
      <c r="VN70" s="76"/>
      <c r="VO70" s="76"/>
      <c r="VP70" s="76"/>
      <c r="VQ70" s="76"/>
      <c r="VR70" s="76"/>
      <c r="VS70" s="76"/>
      <c r="VT70" s="76"/>
      <c r="VU70" s="76"/>
      <c r="VV70" s="76"/>
      <c r="VW70" s="76"/>
      <c r="VX70" s="76"/>
      <c r="VY70" s="76"/>
      <c r="VZ70" s="76"/>
      <c r="WA70" s="76"/>
      <c r="WB70" s="76"/>
      <c r="WC70" s="76"/>
      <c r="WD70" s="76"/>
      <c r="WE70" s="76"/>
      <c r="WF70" s="76"/>
      <c r="WG70" s="76"/>
      <c r="WH70" s="76"/>
      <c r="WI70" s="76"/>
      <c r="WJ70" s="76"/>
      <c r="WK70" s="76"/>
      <c r="WL70" s="76"/>
      <c r="WM70" s="76"/>
      <c r="WN70" s="76"/>
      <c r="WO70" s="76"/>
      <c r="WP70" s="76"/>
      <c r="WQ70" s="76"/>
      <c r="WR70" s="76"/>
      <c r="WS70" s="76"/>
      <c r="WT70" s="76"/>
      <c r="WU70" s="76"/>
      <c r="WV70" s="76"/>
      <c r="WW70" s="76"/>
      <c r="WX70" s="76"/>
      <c r="WY70" s="76"/>
      <c r="WZ70" s="76"/>
      <c r="XA70" s="76"/>
      <c r="XB70" s="76"/>
      <c r="XC70" s="76"/>
      <c r="XD70" s="76"/>
      <c r="XE70" s="76"/>
      <c r="XF70" s="76"/>
      <c r="XG70" s="76"/>
      <c r="XH70" s="76"/>
      <c r="XI70" s="76"/>
      <c r="XJ70" s="76"/>
      <c r="XK70" s="76"/>
      <c r="XL70" s="76"/>
      <c r="XM70" s="76"/>
      <c r="XN70" s="76"/>
      <c r="XO70" s="76"/>
      <c r="XP70" s="76"/>
      <c r="XQ70" s="76"/>
      <c r="XR70" s="76"/>
      <c r="XS70" s="76"/>
      <c r="XT70" s="76"/>
      <c r="XU70" s="76"/>
      <c r="XV70" s="76"/>
      <c r="XW70" s="76"/>
      <c r="XX70" s="76"/>
      <c r="XY70" s="76"/>
      <c r="XZ70" s="76"/>
      <c r="YA70" s="76"/>
      <c r="YB70" s="76"/>
      <c r="YC70" s="76"/>
      <c r="YD70" s="76"/>
      <c r="YE70" s="76"/>
      <c r="YF70" s="76"/>
      <c r="YG70" s="76"/>
      <c r="YH70" s="76"/>
      <c r="YI70" s="76"/>
      <c r="YJ70" s="76"/>
      <c r="YK70" s="76"/>
      <c r="YL70" s="76"/>
      <c r="YM70" s="76"/>
      <c r="YN70" s="76"/>
      <c r="YO70" s="76"/>
      <c r="YP70" s="76"/>
      <c r="YQ70" s="76"/>
      <c r="YR70" s="76"/>
      <c r="YS70" s="76"/>
      <c r="YT70" s="76"/>
      <c r="YU70" s="76"/>
      <c r="YV70" s="76"/>
      <c r="YW70" s="76"/>
      <c r="YX70" s="76"/>
      <c r="YY70" s="76"/>
      <c r="YZ70" s="76"/>
      <c r="ZA70" s="76"/>
      <c r="ZB70" s="76"/>
      <c r="ZC70" s="76"/>
      <c r="ZD70" s="76"/>
      <c r="ZE70" s="76"/>
      <c r="ZF70" s="76"/>
      <c r="ZG70" s="76"/>
      <c r="ZH70" s="76"/>
      <c r="ZI70" s="76"/>
      <c r="ZJ70" s="76"/>
      <c r="ZK70" s="76"/>
      <c r="ZL70" s="76"/>
      <c r="ZM70" s="76"/>
      <c r="ZN70" s="76"/>
      <c r="ZO70" s="76"/>
      <c r="ZP70" s="76"/>
      <c r="ZQ70" s="76"/>
      <c r="ZR70" s="76"/>
      <c r="ZS70" s="76"/>
      <c r="ZT70" s="76"/>
      <c r="ZU70" s="76"/>
      <c r="ZV70" s="76"/>
      <c r="ZW70" s="76"/>
      <c r="ZX70" s="76"/>
      <c r="ZY70" s="76"/>
      <c r="ZZ70" s="76"/>
      <c r="AAA70" s="76"/>
      <c r="AAB70" s="76"/>
      <c r="AAC70" s="76"/>
      <c r="AAD70" s="76"/>
      <c r="AAE70" s="76"/>
      <c r="AAF70" s="76"/>
      <c r="AAG70" s="76"/>
      <c r="AAH70" s="76"/>
      <c r="AAI70" s="76"/>
      <c r="AAJ70" s="76"/>
      <c r="AAK70" s="76"/>
      <c r="AAL70" s="76"/>
      <c r="AAM70" s="76"/>
      <c r="AAN70" s="76"/>
      <c r="AAO70" s="76"/>
      <c r="AAP70" s="76"/>
      <c r="AAQ70" s="76"/>
      <c r="AAR70" s="76"/>
      <c r="AAS70" s="76"/>
      <c r="AAT70" s="76"/>
      <c r="AAU70" s="76"/>
      <c r="AAV70" s="76"/>
      <c r="AAW70" s="76"/>
      <c r="AAX70" s="76"/>
      <c r="AAY70" s="76"/>
      <c r="AAZ70" s="76"/>
      <c r="ABA70" s="76"/>
      <c r="ABB70" s="76"/>
      <c r="ABC70" s="76"/>
      <c r="ABD70" s="76"/>
      <c r="ABE70" s="76"/>
      <c r="ABF70" s="76"/>
      <c r="ABG70" s="76"/>
      <c r="ABH70" s="76"/>
      <c r="ABI70" s="76"/>
      <c r="ABJ70" s="76"/>
      <c r="ABK70" s="76"/>
      <c r="ABL70" s="76"/>
      <c r="ABM70" s="76"/>
      <c r="ABN70" s="76"/>
      <c r="ABO70" s="76"/>
      <c r="ABP70" s="76"/>
      <c r="ABQ70" s="76"/>
      <c r="ABR70" s="76"/>
      <c r="ABS70" s="76"/>
      <c r="ABT70" s="76"/>
      <c r="ABU70" s="76"/>
      <c r="ABV70" s="76"/>
      <c r="ABW70" s="76"/>
      <c r="ABX70" s="76"/>
      <c r="ABY70" s="76"/>
      <c r="ABZ70" s="76"/>
      <c r="ACA70" s="76"/>
      <c r="ACB70" s="76"/>
      <c r="ACC70" s="76"/>
      <c r="ACD70" s="76"/>
      <c r="ACE70" s="76"/>
      <c r="ACF70" s="76"/>
      <c r="ACG70" s="76"/>
      <c r="ACH70" s="76"/>
      <c r="ACI70" s="76"/>
      <c r="ACJ70" s="76"/>
      <c r="ACK70" s="76"/>
      <c r="ACL70" s="76"/>
      <c r="ACM70" s="76"/>
      <c r="ACN70" s="76"/>
      <c r="ACO70" s="76"/>
      <c r="ACP70" s="76"/>
      <c r="ACQ70" s="76"/>
      <c r="ACR70" s="76"/>
      <c r="ACS70" s="76"/>
      <c r="ACT70" s="76"/>
      <c r="ACU70" s="76"/>
      <c r="ACV70" s="76"/>
      <c r="ACW70" s="76"/>
      <c r="ACX70" s="76"/>
      <c r="ACY70" s="76"/>
      <c r="ACZ70" s="76"/>
      <c r="ADA70" s="76"/>
      <c r="ADB70" s="76"/>
      <c r="ADC70" s="76"/>
      <c r="ADD70" s="76"/>
      <c r="ADE70" s="76"/>
      <c r="ADF70" s="76"/>
      <c r="ADG70" s="76"/>
      <c r="ADH70" s="76"/>
      <c r="ADI70" s="76"/>
      <c r="ADJ70" s="76"/>
      <c r="ADK70" s="76"/>
      <c r="ADL70" s="76"/>
      <c r="ADM70" s="76"/>
      <c r="ADN70" s="76"/>
      <c r="ADO70" s="76"/>
      <c r="ADP70" s="76"/>
      <c r="ADQ70" s="76"/>
      <c r="ADR70" s="76"/>
      <c r="ADS70" s="76"/>
      <c r="ADT70" s="76"/>
      <c r="ADU70" s="76"/>
      <c r="ADV70" s="76"/>
      <c r="ADW70" s="76"/>
      <c r="ADX70" s="76"/>
      <c r="ADY70" s="76"/>
      <c r="ADZ70" s="76"/>
      <c r="AEA70" s="76"/>
      <c r="AEB70" s="76"/>
      <c r="AEC70" s="76"/>
      <c r="AED70" s="76"/>
      <c r="AEE70" s="76"/>
      <c r="AEF70" s="76"/>
      <c r="AEG70" s="76"/>
      <c r="AEH70" s="76"/>
      <c r="AEI70" s="76"/>
      <c r="AEJ70" s="76"/>
      <c r="AEK70" s="76"/>
      <c r="AEL70" s="76"/>
      <c r="AEM70" s="76"/>
      <c r="AEN70" s="76"/>
      <c r="AEO70" s="76"/>
      <c r="AEP70" s="76"/>
      <c r="AEQ70" s="76"/>
      <c r="AER70" s="76"/>
      <c r="AES70" s="76"/>
      <c r="AET70" s="76"/>
      <c r="AEU70" s="76"/>
      <c r="AEV70" s="76"/>
      <c r="AEW70" s="76"/>
      <c r="AEX70" s="76"/>
      <c r="AEY70" s="76"/>
      <c r="AEZ70" s="76"/>
      <c r="AFA70" s="76"/>
      <c r="AFB70" s="76"/>
      <c r="AFC70" s="76"/>
      <c r="AFD70" s="76"/>
      <c r="AFE70" s="76"/>
      <c r="AFF70" s="76"/>
      <c r="AFG70" s="76"/>
      <c r="AFH70" s="76"/>
      <c r="AFI70" s="76"/>
      <c r="AFJ70" s="76"/>
      <c r="AFK70" s="76"/>
      <c r="AFL70" s="76"/>
      <c r="AFM70" s="76"/>
      <c r="AFN70" s="76"/>
      <c r="AFO70" s="76"/>
      <c r="AFP70" s="76"/>
      <c r="AFQ70" s="76"/>
      <c r="AFR70" s="76"/>
      <c r="AFS70" s="76"/>
      <c r="AFT70" s="76"/>
      <c r="AFU70" s="76"/>
      <c r="AFV70" s="76"/>
      <c r="AFW70" s="76"/>
      <c r="AFX70" s="76"/>
      <c r="AFY70" s="76"/>
      <c r="AFZ70" s="76"/>
      <c r="AGA70" s="76"/>
      <c r="AGB70" s="76"/>
      <c r="AGC70" s="76"/>
      <c r="AGD70" s="76"/>
      <c r="AGE70" s="76"/>
      <c r="AGF70" s="76"/>
      <c r="AGG70" s="76"/>
      <c r="AGH70" s="76"/>
      <c r="AGI70" s="76"/>
      <c r="AGJ70" s="76"/>
      <c r="AGK70" s="76"/>
      <c r="AGL70" s="76"/>
      <c r="AGM70" s="76"/>
      <c r="AGN70" s="76"/>
      <c r="AGO70" s="76"/>
      <c r="AGP70" s="76"/>
      <c r="AGQ70" s="76"/>
      <c r="AGR70" s="76"/>
      <c r="AGS70" s="76"/>
      <c r="AGT70" s="76"/>
      <c r="AGU70" s="76"/>
      <c r="AGV70" s="76"/>
      <c r="AGW70" s="76"/>
      <c r="AGX70" s="76"/>
      <c r="AGY70" s="76"/>
      <c r="AGZ70" s="76"/>
      <c r="AHA70" s="76"/>
      <c r="AHB70" s="76"/>
      <c r="AHC70" s="76"/>
      <c r="AHD70" s="76"/>
      <c r="AHE70" s="76"/>
      <c r="AHF70" s="76"/>
      <c r="AHG70" s="76"/>
      <c r="AHH70" s="76"/>
      <c r="AHI70" s="76"/>
      <c r="AHJ70" s="76"/>
      <c r="AHK70" s="76"/>
      <c r="AHL70" s="76"/>
      <c r="AHM70" s="76"/>
      <c r="AHN70" s="76"/>
      <c r="AHO70" s="76"/>
      <c r="AHP70" s="76"/>
      <c r="AHQ70" s="76"/>
      <c r="AHR70" s="76"/>
      <c r="AHS70" s="76"/>
      <c r="AHT70" s="76"/>
      <c r="AHU70" s="76"/>
      <c r="AHV70" s="76"/>
      <c r="AHW70" s="76"/>
      <c r="AHX70" s="76"/>
      <c r="AHY70" s="76"/>
      <c r="AHZ70" s="76"/>
      <c r="AIA70" s="76"/>
      <c r="AIB70" s="76"/>
      <c r="AIC70" s="76"/>
      <c r="AID70" s="76"/>
      <c r="AIE70" s="76"/>
      <c r="AIF70" s="76"/>
      <c r="AIG70" s="76"/>
      <c r="AIH70" s="76"/>
      <c r="AII70" s="76"/>
      <c r="AIJ70" s="76"/>
      <c r="AIK70" s="76"/>
      <c r="AIL70" s="76"/>
      <c r="AIM70" s="76"/>
      <c r="AIN70" s="76"/>
      <c r="AIO70" s="76"/>
      <c r="AIP70" s="76"/>
      <c r="AIQ70" s="76"/>
      <c r="AIR70" s="76"/>
      <c r="AIS70" s="76"/>
      <c r="AIT70" s="76"/>
      <c r="AIU70" s="76"/>
      <c r="AIV70" s="76"/>
      <c r="AIW70" s="76"/>
      <c r="AIX70" s="76"/>
      <c r="AIY70" s="76"/>
      <c r="AIZ70" s="76"/>
      <c r="AJA70" s="76"/>
      <c r="AJB70" s="76"/>
      <c r="AJC70" s="76"/>
      <c r="AJD70" s="76"/>
      <c r="AJE70" s="76"/>
      <c r="AJF70" s="76"/>
      <c r="AJG70" s="76"/>
      <c r="AJH70" s="76"/>
      <c r="AJI70" s="76"/>
      <c r="AJJ70" s="76"/>
      <c r="AJK70" s="76"/>
      <c r="AJL70" s="76"/>
      <c r="AJM70" s="76"/>
      <c r="AJN70" s="76"/>
      <c r="AJO70" s="76"/>
      <c r="AJP70" s="76"/>
      <c r="AJQ70" s="76"/>
      <c r="AJR70" s="76"/>
      <c r="AJS70" s="76"/>
      <c r="AJT70" s="76"/>
      <c r="AJU70" s="76"/>
      <c r="AJV70" s="76"/>
      <c r="AJW70" s="76"/>
      <c r="AJX70" s="76"/>
      <c r="AJY70" s="76"/>
      <c r="AJZ70" s="76"/>
      <c r="AKA70" s="76"/>
      <c r="AKB70" s="76"/>
      <c r="AKC70" s="76"/>
      <c r="AKD70" s="76"/>
      <c r="AKE70" s="76"/>
      <c r="AKF70" s="76"/>
      <c r="AKG70" s="76"/>
      <c r="AKH70" s="76"/>
      <c r="AKI70" s="76"/>
      <c r="AKJ70" s="76"/>
      <c r="AKK70" s="76"/>
      <c r="AKL70" s="76"/>
      <c r="AKM70" s="76"/>
      <c r="AKN70" s="76"/>
      <c r="AKO70" s="76"/>
      <c r="AKP70" s="76"/>
      <c r="AKQ70" s="76"/>
      <c r="AKR70" s="76"/>
      <c r="AKS70" s="76"/>
      <c r="AKT70" s="76"/>
      <c r="AKU70" s="76"/>
      <c r="AKV70" s="76"/>
      <c r="AKW70" s="76"/>
      <c r="AKX70" s="76"/>
      <c r="AKY70" s="76"/>
      <c r="AKZ70" s="76"/>
      <c r="ALA70" s="76"/>
      <c r="ALB70" s="76"/>
      <c r="ALC70" s="76"/>
      <c r="ALD70" s="76"/>
      <c r="ALE70" s="76"/>
      <c r="ALF70" s="76"/>
      <c r="ALG70" s="76"/>
      <c r="ALH70" s="76"/>
      <c r="ALI70" s="76"/>
      <c r="ALJ70" s="76"/>
      <c r="ALK70" s="76"/>
      <c r="ALL70" s="76"/>
      <c r="ALM70" s="76"/>
      <c r="ALN70" s="76"/>
      <c r="ALO70" s="76"/>
      <c r="ALP70" s="76"/>
      <c r="ALQ70" s="76"/>
      <c r="ALR70" s="76"/>
      <c r="ALS70" s="76"/>
      <c r="ALT70" s="76"/>
      <c r="ALU70" s="76"/>
      <c r="ALV70" s="76"/>
      <c r="ALW70" s="76"/>
      <c r="ALX70" s="76"/>
      <c r="ALY70" s="76"/>
      <c r="ALZ70" s="76"/>
      <c r="AMA70" s="76"/>
      <c r="AMB70" s="76"/>
      <c r="AMC70" s="76"/>
      <c r="AMD70" s="76"/>
      <c r="AME70" s="76"/>
      <c r="AMF70" s="76"/>
      <c r="AMG70" s="76"/>
      <c r="AMH70" s="76"/>
      <c r="AMI70" s="76"/>
      <c r="AMJ70" s="76"/>
    </row>
    <row r="71" spans="1:1025" s="161" customFormat="1" x14ac:dyDescent="0.25">
      <c r="A71" s="188"/>
      <c r="B71" s="187">
        <v>26</v>
      </c>
      <c r="C71" s="93" t="s">
        <v>314</v>
      </c>
      <c r="D71" s="1">
        <v>500.5</v>
      </c>
      <c r="E71" s="1">
        <f>VLOOKUP(B71,[1]CaNhan!$A$1:$E$252,5,0)</f>
        <v>1</v>
      </c>
      <c r="F71" s="1">
        <f t="shared" si="24"/>
        <v>500.5</v>
      </c>
      <c r="G71" s="1">
        <f>VLOOKUP(B71,[1]CaNhan!$A$1:$G$252,7,0)</f>
        <v>0.94333299999999998</v>
      </c>
      <c r="H71" s="1">
        <f t="shared" si="25"/>
        <v>472.13816650000001</v>
      </c>
      <c r="I71" s="220">
        <f t="shared" si="23"/>
        <v>4654045.767220444</v>
      </c>
      <c r="J71" s="93"/>
      <c r="K71" s="221">
        <f>VLOOKUP(B71,[1]CaNhan!$A$1:$D$252,4,0)</f>
        <v>500.5</v>
      </c>
      <c r="L71" s="250">
        <f t="shared" si="4"/>
        <v>0</v>
      </c>
      <c r="O71" s="93"/>
      <c r="P71" s="93"/>
      <c r="Q71" s="93"/>
    </row>
    <row r="72" spans="1:1025" x14ac:dyDescent="0.25">
      <c r="A72" s="184"/>
      <c r="B72" s="185">
        <v>273</v>
      </c>
      <c r="C72" s="565" t="s">
        <v>315</v>
      </c>
      <c r="D72" s="25">
        <v>389.4</v>
      </c>
      <c r="E72" s="1">
        <f>AVERAGE(O72:Q72)</f>
        <v>0.99333333333333329</v>
      </c>
      <c r="F72" s="1">
        <f t="shared" si="24"/>
        <v>386.80399999999997</v>
      </c>
      <c r="G72" s="1">
        <f>VLOOKUP(B72,[1]CaNhan!$A$1:$G$252,7,0)</f>
        <v>0.95666600000000002</v>
      </c>
      <c r="H72" s="1">
        <f t="shared" si="25"/>
        <v>370.04223546399999</v>
      </c>
      <c r="I72" s="220">
        <f t="shared" si="23"/>
        <v>3647647.2817708966</v>
      </c>
      <c r="J72" s="117"/>
      <c r="K72" s="221">
        <f>VLOOKUP(B72,[1]CaNhan!$A$1:$D$252,4,0)</f>
        <v>389.4</v>
      </c>
      <c r="L72" s="250">
        <f t="shared" si="4"/>
        <v>0</v>
      </c>
      <c r="M72" s="76"/>
      <c r="N72" s="76"/>
      <c r="O72" s="87">
        <v>0.98</v>
      </c>
      <c r="P72" s="87">
        <v>1</v>
      </c>
      <c r="Q72" s="87">
        <v>1</v>
      </c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76"/>
      <c r="BK72" s="76"/>
      <c r="BL72" s="76"/>
      <c r="BM72" s="76"/>
      <c r="BN72" s="76"/>
      <c r="BO72" s="76"/>
      <c r="BP72" s="76"/>
      <c r="BQ72" s="76"/>
      <c r="BR72" s="76"/>
      <c r="BS72" s="76"/>
      <c r="BT72" s="76"/>
      <c r="BU72" s="76"/>
      <c r="BV72" s="76"/>
      <c r="BW72" s="76"/>
      <c r="BX72" s="76"/>
      <c r="BY72" s="76"/>
      <c r="BZ72" s="76"/>
      <c r="CA72" s="76"/>
      <c r="CB72" s="76"/>
      <c r="CC72" s="76"/>
      <c r="CD72" s="76"/>
      <c r="CE72" s="76"/>
      <c r="CF72" s="76"/>
      <c r="CG72" s="76"/>
      <c r="CH72" s="76"/>
      <c r="CI72" s="76"/>
      <c r="CJ72" s="76"/>
      <c r="CK72" s="76"/>
      <c r="CL72" s="76"/>
      <c r="CM72" s="76"/>
      <c r="CN72" s="76"/>
      <c r="CO72" s="76"/>
      <c r="CP72" s="76"/>
      <c r="CQ72" s="76"/>
      <c r="CR72" s="76"/>
      <c r="CS72" s="76"/>
      <c r="CT72" s="76"/>
      <c r="CU72" s="76"/>
      <c r="CV72" s="76"/>
      <c r="CW72" s="76"/>
      <c r="CX72" s="76"/>
      <c r="CY72" s="76"/>
      <c r="CZ72" s="76"/>
      <c r="DA72" s="76"/>
      <c r="DB72" s="76"/>
      <c r="DC72" s="76"/>
      <c r="DD72" s="76"/>
      <c r="DE72" s="76"/>
      <c r="DF72" s="76"/>
      <c r="DG72" s="76"/>
      <c r="DH72" s="76"/>
      <c r="DI72" s="76"/>
      <c r="DJ72" s="76"/>
      <c r="DK72" s="76"/>
      <c r="DL72" s="76"/>
      <c r="DM72" s="76"/>
      <c r="DN72" s="76"/>
      <c r="DO72" s="76"/>
      <c r="DP72" s="76"/>
      <c r="DQ72" s="76"/>
      <c r="DR72" s="76"/>
      <c r="DS72" s="76"/>
      <c r="DT72" s="76"/>
      <c r="DU72" s="76"/>
      <c r="DV72" s="76"/>
      <c r="DW72" s="76"/>
      <c r="DX72" s="76"/>
      <c r="DY72" s="76"/>
      <c r="DZ72" s="76"/>
      <c r="EA72" s="76"/>
      <c r="EB72" s="76"/>
      <c r="EC72" s="76"/>
      <c r="ED72" s="76"/>
      <c r="EE72" s="76"/>
      <c r="EF72" s="76"/>
      <c r="EG72" s="76"/>
      <c r="EH72" s="76"/>
      <c r="EI72" s="76"/>
      <c r="EJ72" s="76"/>
      <c r="EK72" s="76"/>
      <c r="EL72" s="76"/>
      <c r="EM72" s="76"/>
      <c r="EN72" s="76"/>
      <c r="EO72" s="76"/>
      <c r="EP72" s="76"/>
      <c r="EQ72" s="76"/>
      <c r="ER72" s="76"/>
      <c r="ES72" s="76"/>
      <c r="ET72" s="76"/>
      <c r="EU72" s="76"/>
      <c r="EV72" s="76"/>
      <c r="EW72" s="76"/>
      <c r="EX72" s="76"/>
      <c r="EY72" s="76"/>
      <c r="EZ72" s="76"/>
      <c r="FA72" s="76"/>
      <c r="FB72" s="76"/>
      <c r="FC72" s="76"/>
      <c r="FD72" s="76"/>
      <c r="FE72" s="76"/>
      <c r="FF72" s="76"/>
      <c r="FG72" s="76"/>
      <c r="FH72" s="76"/>
      <c r="FI72" s="76"/>
      <c r="FJ72" s="76"/>
      <c r="FK72" s="76"/>
      <c r="FL72" s="76"/>
      <c r="FM72" s="76"/>
      <c r="FN72" s="76"/>
      <c r="FO72" s="76"/>
      <c r="FP72" s="76"/>
      <c r="FQ72" s="76"/>
      <c r="FR72" s="76"/>
      <c r="FS72" s="76"/>
      <c r="FT72" s="76"/>
      <c r="FU72" s="76"/>
      <c r="FV72" s="76"/>
      <c r="FW72" s="76"/>
      <c r="FX72" s="76"/>
      <c r="FY72" s="76"/>
      <c r="FZ72" s="76"/>
      <c r="GA72" s="76"/>
      <c r="GB72" s="76"/>
      <c r="GC72" s="76"/>
      <c r="GD72" s="76"/>
      <c r="GE72" s="76"/>
      <c r="GF72" s="76"/>
      <c r="GG72" s="76"/>
      <c r="GH72" s="76"/>
      <c r="GI72" s="76"/>
      <c r="GJ72" s="76"/>
      <c r="GK72" s="76"/>
      <c r="GL72" s="76"/>
      <c r="GM72" s="76"/>
      <c r="GN72" s="76"/>
      <c r="GO72" s="76"/>
      <c r="GP72" s="76"/>
      <c r="GQ72" s="76"/>
      <c r="GR72" s="76"/>
      <c r="GS72" s="76"/>
      <c r="GT72" s="76"/>
      <c r="GU72" s="76"/>
      <c r="GV72" s="76"/>
      <c r="GW72" s="76"/>
      <c r="GX72" s="76"/>
      <c r="GY72" s="76"/>
      <c r="GZ72" s="76"/>
      <c r="HA72" s="76"/>
      <c r="HB72" s="76"/>
      <c r="HC72" s="76"/>
      <c r="HD72" s="76"/>
      <c r="HE72" s="76"/>
      <c r="HF72" s="76"/>
      <c r="HG72" s="76"/>
      <c r="HH72" s="76"/>
      <c r="HI72" s="76"/>
      <c r="HJ72" s="76"/>
      <c r="HK72" s="76"/>
      <c r="HL72" s="76"/>
      <c r="HM72" s="76"/>
      <c r="HN72" s="76"/>
      <c r="HO72" s="76"/>
      <c r="HP72" s="76"/>
      <c r="HQ72" s="76"/>
      <c r="HR72" s="76"/>
      <c r="HS72" s="76"/>
      <c r="HT72" s="76"/>
      <c r="HU72" s="76"/>
      <c r="HV72" s="76"/>
      <c r="HW72" s="76"/>
      <c r="HX72" s="76"/>
      <c r="HY72" s="76"/>
      <c r="HZ72" s="76"/>
      <c r="IA72" s="76"/>
      <c r="IB72" s="76"/>
      <c r="IC72" s="76"/>
      <c r="ID72" s="76"/>
      <c r="IE72" s="76"/>
      <c r="IF72" s="76"/>
      <c r="IG72" s="76"/>
      <c r="IH72" s="76"/>
      <c r="II72" s="76"/>
      <c r="IJ72" s="76"/>
      <c r="IK72" s="76"/>
      <c r="IL72" s="76"/>
      <c r="IM72" s="76"/>
      <c r="IN72" s="76"/>
      <c r="IO72" s="76"/>
      <c r="IP72" s="76"/>
      <c r="IQ72" s="76"/>
      <c r="IR72" s="76"/>
      <c r="IS72" s="76"/>
      <c r="IT72" s="76"/>
      <c r="IU72" s="76"/>
      <c r="IV72" s="76"/>
      <c r="IW72" s="76"/>
      <c r="IX72" s="76"/>
      <c r="IY72" s="76"/>
      <c r="IZ72" s="76"/>
      <c r="JA72" s="76"/>
      <c r="JB72" s="76"/>
      <c r="JC72" s="76"/>
      <c r="JD72" s="76"/>
      <c r="JE72" s="76"/>
      <c r="JF72" s="76"/>
      <c r="JG72" s="76"/>
      <c r="JH72" s="76"/>
      <c r="JI72" s="76"/>
      <c r="JJ72" s="76"/>
      <c r="JK72" s="76"/>
      <c r="JL72" s="76"/>
      <c r="JM72" s="76"/>
      <c r="JN72" s="76"/>
      <c r="JO72" s="76"/>
      <c r="JP72" s="76"/>
      <c r="JQ72" s="76"/>
      <c r="JR72" s="76"/>
      <c r="JS72" s="76"/>
      <c r="JT72" s="76"/>
      <c r="JU72" s="76"/>
      <c r="JV72" s="76"/>
      <c r="JW72" s="76"/>
      <c r="JX72" s="76"/>
      <c r="JY72" s="76"/>
      <c r="JZ72" s="76"/>
      <c r="KA72" s="76"/>
      <c r="KB72" s="76"/>
      <c r="KC72" s="76"/>
      <c r="KD72" s="76"/>
      <c r="KE72" s="76"/>
      <c r="KF72" s="76"/>
      <c r="KG72" s="76"/>
      <c r="KH72" s="76"/>
      <c r="KI72" s="76"/>
      <c r="KJ72" s="76"/>
      <c r="KK72" s="76"/>
      <c r="KL72" s="76"/>
      <c r="KM72" s="76"/>
      <c r="KN72" s="76"/>
      <c r="KO72" s="76"/>
      <c r="KP72" s="76"/>
      <c r="KQ72" s="76"/>
      <c r="KR72" s="76"/>
      <c r="KS72" s="76"/>
      <c r="KT72" s="76"/>
      <c r="KU72" s="76"/>
      <c r="KV72" s="76"/>
      <c r="KW72" s="76"/>
      <c r="KX72" s="76"/>
      <c r="KY72" s="76"/>
      <c r="KZ72" s="76"/>
      <c r="LA72" s="76"/>
      <c r="LB72" s="76"/>
      <c r="LC72" s="76"/>
      <c r="LD72" s="76"/>
      <c r="LE72" s="76"/>
      <c r="LF72" s="76"/>
      <c r="LG72" s="76"/>
      <c r="LH72" s="76"/>
      <c r="LI72" s="76"/>
      <c r="LJ72" s="76"/>
      <c r="LK72" s="76"/>
      <c r="LL72" s="76"/>
      <c r="LM72" s="76"/>
      <c r="LN72" s="76"/>
      <c r="LO72" s="76"/>
      <c r="LP72" s="76"/>
      <c r="LQ72" s="76"/>
      <c r="LR72" s="76"/>
      <c r="LS72" s="76"/>
      <c r="LT72" s="76"/>
      <c r="LU72" s="76"/>
      <c r="LV72" s="76"/>
      <c r="LW72" s="76"/>
      <c r="LX72" s="76"/>
      <c r="LY72" s="76"/>
      <c r="LZ72" s="76"/>
      <c r="MA72" s="76"/>
      <c r="MB72" s="76"/>
      <c r="MC72" s="76"/>
      <c r="MD72" s="76"/>
      <c r="ME72" s="76"/>
      <c r="MF72" s="76"/>
      <c r="MG72" s="76"/>
      <c r="MH72" s="76"/>
      <c r="MI72" s="76"/>
      <c r="MJ72" s="76"/>
      <c r="MK72" s="76"/>
      <c r="ML72" s="76"/>
      <c r="MM72" s="76"/>
      <c r="MN72" s="76"/>
      <c r="MO72" s="76"/>
      <c r="MP72" s="76"/>
      <c r="MQ72" s="76"/>
      <c r="MR72" s="76"/>
      <c r="MS72" s="76"/>
      <c r="MT72" s="76"/>
      <c r="MU72" s="76"/>
      <c r="MV72" s="76"/>
      <c r="MW72" s="76"/>
      <c r="MX72" s="76"/>
      <c r="MY72" s="76"/>
      <c r="MZ72" s="76"/>
      <c r="NA72" s="76"/>
      <c r="NB72" s="76"/>
      <c r="NC72" s="76"/>
      <c r="ND72" s="76"/>
      <c r="NE72" s="76"/>
      <c r="NF72" s="76"/>
      <c r="NG72" s="76"/>
      <c r="NH72" s="76"/>
      <c r="NI72" s="76"/>
      <c r="NJ72" s="76"/>
      <c r="NK72" s="76"/>
      <c r="NL72" s="76"/>
      <c r="NM72" s="76"/>
      <c r="NN72" s="76"/>
      <c r="NO72" s="76"/>
      <c r="NP72" s="76"/>
      <c r="NQ72" s="76"/>
      <c r="NR72" s="76"/>
      <c r="NS72" s="76"/>
      <c r="NT72" s="76"/>
      <c r="NU72" s="76"/>
      <c r="NV72" s="76"/>
      <c r="NW72" s="76"/>
      <c r="NX72" s="76"/>
      <c r="NY72" s="76"/>
      <c r="NZ72" s="76"/>
      <c r="OA72" s="76"/>
      <c r="OB72" s="76"/>
      <c r="OC72" s="76"/>
      <c r="OD72" s="76"/>
      <c r="OE72" s="76"/>
      <c r="OF72" s="76"/>
      <c r="OG72" s="76"/>
      <c r="OH72" s="76"/>
      <c r="OI72" s="76"/>
      <c r="OJ72" s="76"/>
      <c r="OK72" s="76"/>
      <c r="OL72" s="76"/>
      <c r="OM72" s="76"/>
      <c r="ON72" s="76"/>
      <c r="OO72" s="76"/>
      <c r="OP72" s="76"/>
      <c r="OQ72" s="76"/>
      <c r="OR72" s="76"/>
      <c r="OS72" s="76"/>
      <c r="OT72" s="76"/>
      <c r="OU72" s="76"/>
      <c r="OV72" s="76"/>
      <c r="OW72" s="76"/>
      <c r="OX72" s="76"/>
      <c r="OY72" s="76"/>
      <c r="OZ72" s="76"/>
      <c r="PA72" s="76"/>
      <c r="PB72" s="76"/>
      <c r="PC72" s="76"/>
      <c r="PD72" s="76"/>
      <c r="PE72" s="76"/>
      <c r="PF72" s="76"/>
      <c r="PG72" s="76"/>
      <c r="PH72" s="76"/>
      <c r="PI72" s="76"/>
      <c r="PJ72" s="76"/>
      <c r="PK72" s="76"/>
      <c r="PL72" s="76"/>
      <c r="PM72" s="76"/>
      <c r="PN72" s="76"/>
      <c r="PO72" s="76"/>
      <c r="PP72" s="76"/>
      <c r="PQ72" s="76"/>
      <c r="PR72" s="76"/>
      <c r="PS72" s="76"/>
      <c r="PT72" s="76"/>
      <c r="PU72" s="76"/>
      <c r="PV72" s="76"/>
      <c r="PW72" s="76"/>
      <c r="PX72" s="76"/>
      <c r="PY72" s="76"/>
      <c r="PZ72" s="76"/>
      <c r="QA72" s="76"/>
      <c r="QB72" s="76"/>
      <c r="QC72" s="76"/>
      <c r="QD72" s="76"/>
      <c r="QE72" s="76"/>
      <c r="QF72" s="76"/>
      <c r="QG72" s="76"/>
      <c r="QH72" s="76"/>
      <c r="QI72" s="76"/>
      <c r="QJ72" s="76"/>
      <c r="QK72" s="76"/>
      <c r="QL72" s="76"/>
      <c r="QM72" s="76"/>
      <c r="QN72" s="76"/>
      <c r="QO72" s="76"/>
      <c r="QP72" s="76"/>
      <c r="QQ72" s="76"/>
      <c r="QR72" s="76"/>
      <c r="QS72" s="76"/>
      <c r="QT72" s="76"/>
      <c r="QU72" s="76"/>
      <c r="QV72" s="76"/>
      <c r="QW72" s="76"/>
      <c r="QX72" s="76"/>
      <c r="QY72" s="76"/>
      <c r="QZ72" s="76"/>
      <c r="RA72" s="76"/>
      <c r="RB72" s="76"/>
      <c r="RC72" s="76"/>
      <c r="RD72" s="76"/>
      <c r="RE72" s="76"/>
      <c r="RF72" s="76"/>
      <c r="RG72" s="76"/>
      <c r="RH72" s="76"/>
      <c r="RI72" s="76"/>
      <c r="RJ72" s="76"/>
      <c r="RK72" s="76"/>
      <c r="RL72" s="76"/>
      <c r="RM72" s="76"/>
      <c r="RN72" s="76"/>
      <c r="RO72" s="76"/>
      <c r="RP72" s="76"/>
      <c r="RQ72" s="76"/>
      <c r="RR72" s="76"/>
      <c r="RS72" s="76"/>
      <c r="RT72" s="76"/>
      <c r="RU72" s="76"/>
      <c r="RV72" s="76"/>
      <c r="RW72" s="76"/>
      <c r="RX72" s="76"/>
      <c r="RY72" s="76"/>
      <c r="RZ72" s="76"/>
      <c r="SA72" s="76"/>
      <c r="SB72" s="76"/>
      <c r="SC72" s="76"/>
      <c r="SD72" s="76"/>
      <c r="SE72" s="76"/>
      <c r="SF72" s="76"/>
      <c r="SG72" s="76"/>
      <c r="SH72" s="76"/>
      <c r="SI72" s="76"/>
      <c r="SJ72" s="76"/>
      <c r="SK72" s="76"/>
      <c r="SL72" s="76"/>
      <c r="SM72" s="76"/>
      <c r="SN72" s="76"/>
      <c r="SO72" s="76"/>
      <c r="SP72" s="76"/>
      <c r="SQ72" s="76"/>
      <c r="SR72" s="76"/>
      <c r="SS72" s="76"/>
      <c r="ST72" s="76"/>
      <c r="SU72" s="76"/>
      <c r="SV72" s="76"/>
      <c r="SW72" s="76"/>
      <c r="SX72" s="76"/>
      <c r="SY72" s="76"/>
      <c r="SZ72" s="76"/>
      <c r="TA72" s="76"/>
      <c r="TB72" s="76"/>
      <c r="TC72" s="76"/>
      <c r="TD72" s="76"/>
      <c r="TE72" s="76"/>
      <c r="TF72" s="76"/>
      <c r="TG72" s="76"/>
      <c r="TH72" s="76"/>
      <c r="TI72" s="76"/>
      <c r="TJ72" s="76"/>
      <c r="TK72" s="76"/>
      <c r="TL72" s="76"/>
      <c r="TM72" s="76"/>
      <c r="TN72" s="76"/>
      <c r="TO72" s="76"/>
      <c r="TP72" s="76"/>
      <c r="TQ72" s="76"/>
      <c r="TR72" s="76"/>
      <c r="TS72" s="76"/>
      <c r="TT72" s="76"/>
      <c r="TU72" s="76"/>
      <c r="TV72" s="76"/>
      <c r="TW72" s="76"/>
      <c r="TX72" s="76"/>
      <c r="TY72" s="76"/>
      <c r="TZ72" s="76"/>
      <c r="UA72" s="76"/>
      <c r="UB72" s="76"/>
      <c r="UC72" s="76"/>
      <c r="UD72" s="76"/>
      <c r="UE72" s="76"/>
      <c r="UF72" s="76"/>
      <c r="UG72" s="76"/>
      <c r="UH72" s="76"/>
      <c r="UI72" s="76"/>
      <c r="UJ72" s="76"/>
      <c r="UK72" s="76"/>
      <c r="UL72" s="76"/>
      <c r="UM72" s="76"/>
      <c r="UN72" s="76"/>
      <c r="UO72" s="76"/>
      <c r="UP72" s="76"/>
      <c r="UQ72" s="76"/>
      <c r="UR72" s="76"/>
      <c r="US72" s="76"/>
      <c r="UT72" s="76"/>
      <c r="UU72" s="76"/>
      <c r="UV72" s="76"/>
      <c r="UW72" s="76"/>
      <c r="UX72" s="76"/>
      <c r="UY72" s="76"/>
      <c r="UZ72" s="76"/>
      <c r="VA72" s="76"/>
      <c r="VB72" s="76"/>
      <c r="VC72" s="76"/>
      <c r="VD72" s="76"/>
      <c r="VE72" s="76"/>
      <c r="VF72" s="76"/>
      <c r="VG72" s="76"/>
      <c r="VH72" s="76"/>
      <c r="VI72" s="76"/>
      <c r="VJ72" s="76"/>
      <c r="VK72" s="76"/>
      <c r="VL72" s="76"/>
      <c r="VM72" s="76"/>
      <c r="VN72" s="76"/>
      <c r="VO72" s="76"/>
      <c r="VP72" s="76"/>
      <c r="VQ72" s="76"/>
      <c r="VR72" s="76"/>
      <c r="VS72" s="76"/>
      <c r="VT72" s="76"/>
      <c r="VU72" s="76"/>
      <c r="VV72" s="76"/>
      <c r="VW72" s="76"/>
      <c r="VX72" s="76"/>
      <c r="VY72" s="76"/>
      <c r="VZ72" s="76"/>
      <c r="WA72" s="76"/>
      <c r="WB72" s="76"/>
      <c r="WC72" s="76"/>
      <c r="WD72" s="76"/>
      <c r="WE72" s="76"/>
      <c r="WF72" s="76"/>
      <c r="WG72" s="76"/>
      <c r="WH72" s="76"/>
      <c r="WI72" s="76"/>
      <c r="WJ72" s="76"/>
      <c r="WK72" s="76"/>
      <c r="WL72" s="76"/>
      <c r="WM72" s="76"/>
      <c r="WN72" s="76"/>
      <c r="WO72" s="76"/>
      <c r="WP72" s="76"/>
      <c r="WQ72" s="76"/>
      <c r="WR72" s="76"/>
      <c r="WS72" s="76"/>
      <c r="WT72" s="76"/>
      <c r="WU72" s="76"/>
      <c r="WV72" s="76"/>
      <c r="WW72" s="76"/>
      <c r="WX72" s="76"/>
      <c r="WY72" s="76"/>
      <c r="WZ72" s="76"/>
      <c r="XA72" s="76"/>
      <c r="XB72" s="76"/>
      <c r="XC72" s="76"/>
      <c r="XD72" s="76"/>
      <c r="XE72" s="76"/>
      <c r="XF72" s="76"/>
      <c r="XG72" s="76"/>
      <c r="XH72" s="76"/>
      <c r="XI72" s="76"/>
      <c r="XJ72" s="76"/>
      <c r="XK72" s="76"/>
      <c r="XL72" s="76"/>
      <c r="XM72" s="76"/>
      <c r="XN72" s="76"/>
      <c r="XO72" s="76"/>
      <c r="XP72" s="76"/>
      <c r="XQ72" s="76"/>
      <c r="XR72" s="76"/>
      <c r="XS72" s="76"/>
      <c r="XT72" s="76"/>
      <c r="XU72" s="76"/>
      <c r="XV72" s="76"/>
      <c r="XW72" s="76"/>
      <c r="XX72" s="76"/>
      <c r="XY72" s="76"/>
      <c r="XZ72" s="76"/>
      <c r="YA72" s="76"/>
      <c r="YB72" s="76"/>
      <c r="YC72" s="76"/>
      <c r="YD72" s="76"/>
      <c r="YE72" s="76"/>
      <c r="YF72" s="76"/>
      <c r="YG72" s="76"/>
      <c r="YH72" s="76"/>
      <c r="YI72" s="76"/>
      <c r="YJ72" s="76"/>
      <c r="YK72" s="76"/>
      <c r="YL72" s="76"/>
      <c r="YM72" s="76"/>
      <c r="YN72" s="76"/>
      <c r="YO72" s="76"/>
      <c r="YP72" s="76"/>
      <c r="YQ72" s="76"/>
      <c r="YR72" s="76"/>
      <c r="YS72" s="76"/>
      <c r="YT72" s="76"/>
      <c r="YU72" s="76"/>
      <c r="YV72" s="76"/>
      <c r="YW72" s="76"/>
      <c r="YX72" s="76"/>
      <c r="YY72" s="76"/>
      <c r="YZ72" s="76"/>
      <c r="ZA72" s="76"/>
      <c r="ZB72" s="76"/>
      <c r="ZC72" s="76"/>
      <c r="ZD72" s="76"/>
      <c r="ZE72" s="76"/>
      <c r="ZF72" s="76"/>
      <c r="ZG72" s="76"/>
      <c r="ZH72" s="76"/>
      <c r="ZI72" s="76"/>
      <c r="ZJ72" s="76"/>
      <c r="ZK72" s="76"/>
      <c r="ZL72" s="76"/>
      <c r="ZM72" s="76"/>
      <c r="ZN72" s="76"/>
      <c r="ZO72" s="76"/>
      <c r="ZP72" s="76"/>
      <c r="ZQ72" s="76"/>
      <c r="ZR72" s="76"/>
      <c r="ZS72" s="76"/>
      <c r="ZT72" s="76"/>
      <c r="ZU72" s="76"/>
      <c r="ZV72" s="76"/>
      <c r="ZW72" s="76"/>
      <c r="ZX72" s="76"/>
      <c r="ZY72" s="76"/>
      <c r="ZZ72" s="76"/>
      <c r="AAA72" s="76"/>
      <c r="AAB72" s="76"/>
      <c r="AAC72" s="76"/>
      <c r="AAD72" s="76"/>
      <c r="AAE72" s="76"/>
      <c r="AAF72" s="76"/>
      <c r="AAG72" s="76"/>
      <c r="AAH72" s="76"/>
      <c r="AAI72" s="76"/>
      <c r="AAJ72" s="76"/>
      <c r="AAK72" s="76"/>
      <c r="AAL72" s="76"/>
      <c r="AAM72" s="76"/>
      <c r="AAN72" s="76"/>
      <c r="AAO72" s="76"/>
      <c r="AAP72" s="76"/>
      <c r="AAQ72" s="76"/>
      <c r="AAR72" s="76"/>
      <c r="AAS72" s="76"/>
      <c r="AAT72" s="76"/>
      <c r="AAU72" s="76"/>
      <c r="AAV72" s="76"/>
      <c r="AAW72" s="76"/>
      <c r="AAX72" s="76"/>
      <c r="AAY72" s="76"/>
      <c r="AAZ72" s="76"/>
      <c r="ABA72" s="76"/>
      <c r="ABB72" s="76"/>
      <c r="ABC72" s="76"/>
      <c r="ABD72" s="76"/>
      <c r="ABE72" s="76"/>
      <c r="ABF72" s="76"/>
      <c r="ABG72" s="76"/>
      <c r="ABH72" s="76"/>
      <c r="ABI72" s="76"/>
      <c r="ABJ72" s="76"/>
      <c r="ABK72" s="76"/>
      <c r="ABL72" s="76"/>
      <c r="ABM72" s="76"/>
      <c r="ABN72" s="76"/>
      <c r="ABO72" s="76"/>
      <c r="ABP72" s="76"/>
      <c r="ABQ72" s="76"/>
      <c r="ABR72" s="76"/>
      <c r="ABS72" s="76"/>
      <c r="ABT72" s="76"/>
      <c r="ABU72" s="76"/>
      <c r="ABV72" s="76"/>
      <c r="ABW72" s="76"/>
      <c r="ABX72" s="76"/>
      <c r="ABY72" s="76"/>
      <c r="ABZ72" s="76"/>
      <c r="ACA72" s="76"/>
      <c r="ACB72" s="76"/>
      <c r="ACC72" s="76"/>
      <c r="ACD72" s="76"/>
      <c r="ACE72" s="76"/>
      <c r="ACF72" s="76"/>
      <c r="ACG72" s="76"/>
      <c r="ACH72" s="76"/>
      <c r="ACI72" s="76"/>
      <c r="ACJ72" s="76"/>
      <c r="ACK72" s="76"/>
      <c r="ACL72" s="76"/>
      <c r="ACM72" s="76"/>
      <c r="ACN72" s="76"/>
      <c r="ACO72" s="76"/>
      <c r="ACP72" s="76"/>
      <c r="ACQ72" s="76"/>
      <c r="ACR72" s="76"/>
      <c r="ACS72" s="76"/>
      <c r="ACT72" s="76"/>
      <c r="ACU72" s="76"/>
      <c r="ACV72" s="76"/>
      <c r="ACW72" s="76"/>
      <c r="ACX72" s="76"/>
      <c r="ACY72" s="76"/>
      <c r="ACZ72" s="76"/>
      <c r="ADA72" s="76"/>
      <c r="ADB72" s="76"/>
      <c r="ADC72" s="76"/>
      <c r="ADD72" s="76"/>
      <c r="ADE72" s="76"/>
      <c r="ADF72" s="76"/>
      <c r="ADG72" s="76"/>
      <c r="ADH72" s="76"/>
      <c r="ADI72" s="76"/>
      <c r="ADJ72" s="76"/>
      <c r="ADK72" s="76"/>
      <c r="ADL72" s="76"/>
      <c r="ADM72" s="76"/>
      <c r="ADN72" s="76"/>
      <c r="ADO72" s="76"/>
      <c r="ADP72" s="76"/>
      <c r="ADQ72" s="76"/>
      <c r="ADR72" s="76"/>
      <c r="ADS72" s="76"/>
      <c r="ADT72" s="76"/>
      <c r="ADU72" s="76"/>
      <c r="ADV72" s="76"/>
      <c r="ADW72" s="76"/>
      <c r="ADX72" s="76"/>
      <c r="ADY72" s="76"/>
      <c r="ADZ72" s="76"/>
      <c r="AEA72" s="76"/>
      <c r="AEB72" s="76"/>
      <c r="AEC72" s="76"/>
      <c r="AED72" s="76"/>
      <c r="AEE72" s="76"/>
      <c r="AEF72" s="76"/>
      <c r="AEG72" s="76"/>
      <c r="AEH72" s="76"/>
      <c r="AEI72" s="76"/>
      <c r="AEJ72" s="76"/>
      <c r="AEK72" s="76"/>
      <c r="AEL72" s="76"/>
      <c r="AEM72" s="76"/>
      <c r="AEN72" s="76"/>
      <c r="AEO72" s="76"/>
      <c r="AEP72" s="76"/>
      <c r="AEQ72" s="76"/>
      <c r="AER72" s="76"/>
      <c r="AES72" s="76"/>
      <c r="AET72" s="76"/>
      <c r="AEU72" s="76"/>
      <c r="AEV72" s="76"/>
      <c r="AEW72" s="76"/>
      <c r="AEX72" s="76"/>
      <c r="AEY72" s="76"/>
      <c r="AEZ72" s="76"/>
      <c r="AFA72" s="76"/>
      <c r="AFB72" s="76"/>
      <c r="AFC72" s="76"/>
      <c r="AFD72" s="76"/>
      <c r="AFE72" s="76"/>
      <c r="AFF72" s="76"/>
      <c r="AFG72" s="76"/>
      <c r="AFH72" s="76"/>
      <c r="AFI72" s="76"/>
      <c r="AFJ72" s="76"/>
      <c r="AFK72" s="76"/>
      <c r="AFL72" s="76"/>
      <c r="AFM72" s="76"/>
      <c r="AFN72" s="76"/>
      <c r="AFO72" s="76"/>
      <c r="AFP72" s="76"/>
      <c r="AFQ72" s="76"/>
      <c r="AFR72" s="76"/>
      <c r="AFS72" s="76"/>
      <c r="AFT72" s="76"/>
      <c r="AFU72" s="76"/>
      <c r="AFV72" s="76"/>
      <c r="AFW72" s="76"/>
      <c r="AFX72" s="76"/>
      <c r="AFY72" s="76"/>
      <c r="AFZ72" s="76"/>
      <c r="AGA72" s="76"/>
      <c r="AGB72" s="76"/>
      <c r="AGC72" s="76"/>
      <c r="AGD72" s="76"/>
      <c r="AGE72" s="76"/>
      <c r="AGF72" s="76"/>
      <c r="AGG72" s="76"/>
      <c r="AGH72" s="76"/>
      <c r="AGI72" s="76"/>
      <c r="AGJ72" s="76"/>
      <c r="AGK72" s="76"/>
      <c r="AGL72" s="76"/>
      <c r="AGM72" s="76"/>
      <c r="AGN72" s="76"/>
      <c r="AGO72" s="76"/>
      <c r="AGP72" s="76"/>
      <c r="AGQ72" s="76"/>
      <c r="AGR72" s="76"/>
      <c r="AGS72" s="76"/>
      <c r="AGT72" s="76"/>
      <c r="AGU72" s="76"/>
      <c r="AGV72" s="76"/>
      <c r="AGW72" s="76"/>
      <c r="AGX72" s="76"/>
      <c r="AGY72" s="76"/>
      <c r="AGZ72" s="76"/>
      <c r="AHA72" s="76"/>
      <c r="AHB72" s="76"/>
      <c r="AHC72" s="76"/>
      <c r="AHD72" s="76"/>
      <c r="AHE72" s="76"/>
      <c r="AHF72" s="76"/>
      <c r="AHG72" s="76"/>
      <c r="AHH72" s="76"/>
      <c r="AHI72" s="76"/>
      <c r="AHJ72" s="76"/>
      <c r="AHK72" s="76"/>
      <c r="AHL72" s="76"/>
      <c r="AHM72" s="76"/>
      <c r="AHN72" s="76"/>
      <c r="AHO72" s="76"/>
      <c r="AHP72" s="76"/>
      <c r="AHQ72" s="76"/>
      <c r="AHR72" s="76"/>
      <c r="AHS72" s="76"/>
      <c r="AHT72" s="76"/>
      <c r="AHU72" s="76"/>
      <c r="AHV72" s="76"/>
      <c r="AHW72" s="76"/>
      <c r="AHX72" s="76"/>
      <c r="AHY72" s="76"/>
      <c r="AHZ72" s="76"/>
      <c r="AIA72" s="76"/>
      <c r="AIB72" s="76"/>
      <c r="AIC72" s="76"/>
      <c r="AID72" s="76"/>
      <c r="AIE72" s="76"/>
      <c r="AIF72" s="76"/>
      <c r="AIG72" s="76"/>
      <c r="AIH72" s="76"/>
      <c r="AII72" s="76"/>
      <c r="AIJ72" s="76"/>
      <c r="AIK72" s="76"/>
      <c r="AIL72" s="76"/>
      <c r="AIM72" s="76"/>
      <c r="AIN72" s="76"/>
      <c r="AIO72" s="76"/>
      <c r="AIP72" s="76"/>
      <c r="AIQ72" s="76"/>
      <c r="AIR72" s="76"/>
      <c r="AIS72" s="76"/>
      <c r="AIT72" s="76"/>
      <c r="AIU72" s="76"/>
      <c r="AIV72" s="76"/>
      <c r="AIW72" s="76"/>
      <c r="AIX72" s="76"/>
      <c r="AIY72" s="76"/>
      <c r="AIZ72" s="76"/>
      <c r="AJA72" s="76"/>
      <c r="AJB72" s="76"/>
      <c r="AJC72" s="76"/>
      <c r="AJD72" s="76"/>
      <c r="AJE72" s="76"/>
      <c r="AJF72" s="76"/>
      <c r="AJG72" s="76"/>
      <c r="AJH72" s="76"/>
      <c r="AJI72" s="76"/>
      <c r="AJJ72" s="76"/>
      <c r="AJK72" s="76"/>
      <c r="AJL72" s="76"/>
      <c r="AJM72" s="76"/>
      <c r="AJN72" s="76"/>
      <c r="AJO72" s="76"/>
      <c r="AJP72" s="76"/>
      <c r="AJQ72" s="76"/>
      <c r="AJR72" s="76"/>
      <c r="AJS72" s="76"/>
      <c r="AJT72" s="76"/>
      <c r="AJU72" s="76"/>
      <c r="AJV72" s="76"/>
      <c r="AJW72" s="76"/>
      <c r="AJX72" s="76"/>
      <c r="AJY72" s="76"/>
      <c r="AJZ72" s="76"/>
      <c r="AKA72" s="76"/>
      <c r="AKB72" s="76"/>
      <c r="AKC72" s="76"/>
      <c r="AKD72" s="76"/>
      <c r="AKE72" s="76"/>
      <c r="AKF72" s="76"/>
      <c r="AKG72" s="76"/>
      <c r="AKH72" s="76"/>
      <c r="AKI72" s="76"/>
      <c r="AKJ72" s="76"/>
      <c r="AKK72" s="76"/>
      <c r="AKL72" s="76"/>
      <c r="AKM72" s="76"/>
      <c r="AKN72" s="76"/>
      <c r="AKO72" s="76"/>
      <c r="AKP72" s="76"/>
      <c r="AKQ72" s="76"/>
      <c r="AKR72" s="76"/>
      <c r="AKS72" s="76"/>
      <c r="AKT72" s="76"/>
      <c r="AKU72" s="76"/>
      <c r="AKV72" s="76"/>
      <c r="AKW72" s="76"/>
      <c r="AKX72" s="76"/>
      <c r="AKY72" s="76"/>
      <c r="AKZ72" s="76"/>
      <c r="ALA72" s="76"/>
      <c r="ALB72" s="76"/>
      <c r="ALC72" s="76"/>
      <c r="ALD72" s="76"/>
      <c r="ALE72" s="76"/>
      <c r="ALF72" s="76"/>
      <c r="ALG72" s="76"/>
      <c r="ALH72" s="76"/>
      <c r="ALI72" s="76"/>
      <c r="ALJ72" s="76"/>
      <c r="ALK72" s="76"/>
      <c r="ALL72" s="76"/>
      <c r="ALM72" s="76"/>
      <c r="ALN72" s="76"/>
      <c r="ALO72" s="76"/>
      <c r="ALP72" s="76"/>
      <c r="ALQ72" s="76"/>
      <c r="ALR72" s="76"/>
      <c r="ALS72" s="76"/>
      <c r="ALT72" s="76"/>
      <c r="ALU72" s="76"/>
      <c r="ALV72" s="76"/>
      <c r="ALW72" s="76"/>
      <c r="ALX72" s="76"/>
      <c r="ALY72" s="76"/>
      <c r="ALZ72" s="76"/>
      <c r="AMA72" s="76"/>
      <c r="AMB72" s="76"/>
      <c r="AMC72" s="76"/>
      <c r="AMD72" s="76"/>
      <c r="AME72" s="76"/>
      <c r="AMF72" s="76"/>
      <c r="AMG72" s="76"/>
      <c r="AMH72" s="76"/>
      <c r="AMI72" s="76"/>
      <c r="AMJ72" s="76"/>
    </row>
    <row r="73" spans="1:1025" ht="30" x14ac:dyDescent="0.25">
      <c r="A73" s="181" t="s">
        <v>265</v>
      </c>
      <c r="B73" s="182"/>
      <c r="C73" s="117"/>
      <c r="D73" s="97">
        <f>SUM(D74:D88)</f>
        <v>5864.0999999999985</v>
      </c>
      <c r="E73" s="97"/>
      <c r="F73" s="97">
        <f t="shared" ref="F73:H73" si="26">SUM(F74:F88)</f>
        <v>5906.2849999999999</v>
      </c>
      <c r="G73" s="97"/>
      <c r="H73" s="97">
        <f t="shared" si="26"/>
        <v>5601.2804381819997</v>
      </c>
      <c r="I73" s="183">
        <f>H10</f>
        <v>54983330.440136239</v>
      </c>
      <c r="J73" s="117"/>
      <c r="K73" s="221" t="e">
        <f>VLOOKUP(B73,[1]CaNhan!$A$1:$D$252,4,0)</f>
        <v>#N/A</v>
      </c>
      <c r="L73" s="250" t="e">
        <f t="shared" si="4"/>
        <v>#N/A</v>
      </c>
      <c r="M73" s="161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76"/>
      <c r="BZ73" s="76"/>
      <c r="CA73" s="76"/>
      <c r="CB73" s="76"/>
      <c r="CC73" s="76"/>
      <c r="CD73" s="76"/>
      <c r="CE73" s="76"/>
      <c r="CF73" s="76"/>
      <c r="CG73" s="76"/>
      <c r="CH73" s="76"/>
      <c r="CI73" s="76"/>
      <c r="CJ73" s="76"/>
      <c r="CK73" s="76"/>
      <c r="CL73" s="76"/>
      <c r="CM73" s="76"/>
      <c r="CN73" s="76"/>
      <c r="CO73" s="76"/>
      <c r="CP73" s="76"/>
      <c r="CQ73" s="76"/>
      <c r="CR73" s="76"/>
      <c r="CS73" s="76"/>
      <c r="CT73" s="76"/>
      <c r="CU73" s="76"/>
      <c r="CV73" s="76"/>
      <c r="CW73" s="76"/>
      <c r="CX73" s="76"/>
      <c r="CY73" s="76"/>
      <c r="CZ73" s="76"/>
      <c r="DA73" s="76"/>
      <c r="DB73" s="76"/>
      <c r="DC73" s="76"/>
      <c r="DD73" s="76"/>
      <c r="DE73" s="76"/>
      <c r="DF73" s="76"/>
      <c r="DG73" s="76"/>
      <c r="DH73" s="76"/>
      <c r="DI73" s="76"/>
      <c r="DJ73" s="76"/>
      <c r="DK73" s="76"/>
      <c r="DL73" s="76"/>
      <c r="DM73" s="76"/>
      <c r="DN73" s="76"/>
      <c r="DO73" s="76"/>
      <c r="DP73" s="76"/>
      <c r="DQ73" s="76"/>
      <c r="DR73" s="76"/>
      <c r="DS73" s="76"/>
      <c r="DT73" s="76"/>
      <c r="DU73" s="76"/>
      <c r="DV73" s="76"/>
      <c r="DW73" s="76"/>
      <c r="DX73" s="76"/>
      <c r="DY73" s="76"/>
      <c r="DZ73" s="76"/>
      <c r="EA73" s="76"/>
      <c r="EB73" s="76"/>
      <c r="EC73" s="76"/>
      <c r="ED73" s="76"/>
      <c r="EE73" s="76"/>
      <c r="EF73" s="76"/>
      <c r="EG73" s="76"/>
      <c r="EH73" s="76"/>
      <c r="EI73" s="76"/>
      <c r="EJ73" s="76"/>
      <c r="EK73" s="76"/>
      <c r="EL73" s="76"/>
      <c r="EM73" s="76"/>
      <c r="EN73" s="76"/>
      <c r="EO73" s="76"/>
      <c r="EP73" s="76"/>
      <c r="EQ73" s="76"/>
      <c r="ER73" s="76"/>
      <c r="ES73" s="76"/>
      <c r="ET73" s="76"/>
      <c r="EU73" s="76"/>
      <c r="EV73" s="76"/>
      <c r="EW73" s="76"/>
      <c r="EX73" s="76"/>
      <c r="EY73" s="76"/>
      <c r="EZ73" s="76"/>
      <c r="FA73" s="76"/>
      <c r="FB73" s="76"/>
      <c r="FC73" s="76"/>
      <c r="FD73" s="76"/>
      <c r="FE73" s="76"/>
      <c r="FF73" s="76"/>
      <c r="FG73" s="76"/>
      <c r="FH73" s="76"/>
      <c r="FI73" s="76"/>
      <c r="FJ73" s="76"/>
      <c r="FK73" s="76"/>
      <c r="FL73" s="76"/>
      <c r="FM73" s="76"/>
      <c r="FN73" s="76"/>
      <c r="FO73" s="76"/>
      <c r="FP73" s="76"/>
      <c r="FQ73" s="76"/>
      <c r="FR73" s="76"/>
      <c r="FS73" s="76"/>
      <c r="FT73" s="76"/>
      <c r="FU73" s="76"/>
      <c r="FV73" s="76"/>
      <c r="FW73" s="76"/>
      <c r="FX73" s="76"/>
      <c r="FY73" s="76"/>
      <c r="FZ73" s="76"/>
      <c r="GA73" s="76"/>
      <c r="GB73" s="76"/>
      <c r="GC73" s="76"/>
      <c r="GD73" s="76"/>
      <c r="GE73" s="76"/>
      <c r="GF73" s="76"/>
      <c r="GG73" s="76"/>
      <c r="GH73" s="76"/>
      <c r="GI73" s="76"/>
      <c r="GJ73" s="76"/>
      <c r="GK73" s="76"/>
      <c r="GL73" s="76"/>
      <c r="GM73" s="76"/>
      <c r="GN73" s="76"/>
      <c r="GO73" s="76"/>
      <c r="GP73" s="76"/>
      <c r="GQ73" s="76"/>
      <c r="GR73" s="76"/>
      <c r="GS73" s="76"/>
      <c r="GT73" s="76"/>
      <c r="GU73" s="76"/>
      <c r="GV73" s="76"/>
      <c r="GW73" s="76"/>
      <c r="GX73" s="76"/>
      <c r="GY73" s="76"/>
      <c r="GZ73" s="76"/>
      <c r="HA73" s="76"/>
      <c r="HB73" s="76"/>
      <c r="HC73" s="76"/>
      <c r="HD73" s="76"/>
      <c r="HE73" s="76"/>
      <c r="HF73" s="76"/>
      <c r="HG73" s="76"/>
      <c r="HH73" s="76"/>
      <c r="HI73" s="76"/>
      <c r="HJ73" s="76"/>
      <c r="HK73" s="76"/>
      <c r="HL73" s="76"/>
      <c r="HM73" s="76"/>
      <c r="HN73" s="76"/>
      <c r="HO73" s="76"/>
      <c r="HP73" s="76"/>
      <c r="HQ73" s="76"/>
      <c r="HR73" s="76"/>
      <c r="HS73" s="76"/>
      <c r="HT73" s="76"/>
      <c r="HU73" s="76"/>
      <c r="HV73" s="76"/>
      <c r="HW73" s="76"/>
      <c r="HX73" s="76"/>
      <c r="HY73" s="76"/>
      <c r="HZ73" s="76"/>
      <c r="IA73" s="76"/>
      <c r="IB73" s="76"/>
      <c r="IC73" s="76"/>
      <c r="ID73" s="76"/>
      <c r="IE73" s="76"/>
      <c r="IF73" s="76"/>
      <c r="IG73" s="76"/>
      <c r="IH73" s="76"/>
      <c r="II73" s="76"/>
      <c r="IJ73" s="76"/>
      <c r="IK73" s="76"/>
      <c r="IL73" s="76"/>
      <c r="IM73" s="76"/>
      <c r="IN73" s="76"/>
      <c r="IO73" s="76"/>
      <c r="IP73" s="76"/>
      <c r="IQ73" s="76"/>
      <c r="IR73" s="76"/>
      <c r="IS73" s="76"/>
      <c r="IT73" s="76"/>
      <c r="IU73" s="76"/>
      <c r="IV73" s="76"/>
      <c r="IW73" s="76"/>
      <c r="IX73" s="76"/>
      <c r="IY73" s="76"/>
      <c r="IZ73" s="76"/>
      <c r="JA73" s="76"/>
      <c r="JB73" s="76"/>
      <c r="JC73" s="76"/>
      <c r="JD73" s="76"/>
      <c r="JE73" s="76"/>
      <c r="JF73" s="76"/>
      <c r="JG73" s="76"/>
      <c r="JH73" s="76"/>
      <c r="JI73" s="76"/>
      <c r="JJ73" s="76"/>
      <c r="JK73" s="76"/>
      <c r="JL73" s="76"/>
      <c r="JM73" s="76"/>
      <c r="JN73" s="76"/>
      <c r="JO73" s="76"/>
      <c r="JP73" s="76"/>
      <c r="JQ73" s="76"/>
      <c r="JR73" s="76"/>
      <c r="JS73" s="76"/>
      <c r="JT73" s="76"/>
      <c r="JU73" s="76"/>
      <c r="JV73" s="76"/>
      <c r="JW73" s="76"/>
      <c r="JX73" s="76"/>
      <c r="JY73" s="76"/>
      <c r="JZ73" s="76"/>
      <c r="KA73" s="76"/>
      <c r="KB73" s="76"/>
      <c r="KC73" s="76"/>
      <c r="KD73" s="76"/>
      <c r="KE73" s="76"/>
      <c r="KF73" s="76"/>
      <c r="KG73" s="76"/>
      <c r="KH73" s="76"/>
      <c r="KI73" s="76"/>
      <c r="KJ73" s="76"/>
      <c r="KK73" s="76"/>
      <c r="KL73" s="76"/>
      <c r="KM73" s="76"/>
      <c r="KN73" s="76"/>
      <c r="KO73" s="76"/>
      <c r="KP73" s="76"/>
      <c r="KQ73" s="76"/>
      <c r="KR73" s="76"/>
      <c r="KS73" s="76"/>
      <c r="KT73" s="76"/>
      <c r="KU73" s="76"/>
      <c r="KV73" s="76"/>
      <c r="KW73" s="76"/>
      <c r="KX73" s="76"/>
      <c r="KY73" s="76"/>
      <c r="KZ73" s="76"/>
      <c r="LA73" s="76"/>
      <c r="LB73" s="76"/>
      <c r="LC73" s="76"/>
      <c r="LD73" s="76"/>
      <c r="LE73" s="76"/>
      <c r="LF73" s="76"/>
      <c r="LG73" s="76"/>
      <c r="LH73" s="76"/>
      <c r="LI73" s="76"/>
      <c r="LJ73" s="76"/>
      <c r="LK73" s="76"/>
      <c r="LL73" s="76"/>
      <c r="LM73" s="76"/>
      <c r="LN73" s="76"/>
      <c r="LO73" s="76"/>
      <c r="LP73" s="76"/>
      <c r="LQ73" s="76"/>
      <c r="LR73" s="76"/>
      <c r="LS73" s="76"/>
      <c r="LT73" s="76"/>
      <c r="LU73" s="76"/>
      <c r="LV73" s="76"/>
      <c r="LW73" s="76"/>
      <c r="LX73" s="76"/>
      <c r="LY73" s="76"/>
      <c r="LZ73" s="76"/>
      <c r="MA73" s="76"/>
      <c r="MB73" s="76"/>
      <c r="MC73" s="76"/>
      <c r="MD73" s="76"/>
      <c r="ME73" s="76"/>
      <c r="MF73" s="76"/>
      <c r="MG73" s="76"/>
      <c r="MH73" s="76"/>
      <c r="MI73" s="76"/>
      <c r="MJ73" s="76"/>
      <c r="MK73" s="76"/>
      <c r="ML73" s="76"/>
      <c r="MM73" s="76"/>
      <c r="MN73" s="76"/>
      <c r="MO73" s="76"/>
      <c r="MP73" s="76"/>
      <c r="MQ73" s="76"/>
      <c r="MR73" s="76"/>
      <c r="MS73" s="76"/>
      <c r="MT73" s="76"/>
      <c r="MU73" s="76"/>
      <c r="MV73" s="76"/>
      <c r="MW73" s="76"/>
      <c r="MX73" s="76"/>
      <c r="MY73" s="76"/>
      <c r="MZ73" s="76"/>
      <c r="NA73" s="76"/>
      <c r="NB73" s="76"/>
      <c r="NC73" s="76"/>
      <c r="ND73" s="76"/>
      <c r="NE73" s="76"/>
      <c r="NF73" s="76"/>
      <c r="NG73" s="76"/>
      <c r="NH73" s="76"/>
      <c r="NI73" s="76"/>
      <c r="NJ73" s="76"/>
      <c r="NK73" s="76"/>
      <c r="NL73" s="76"/>
      <c r="NM73" s="76"/>
      <c r="NN73" s="76"/>
      <c r="NO73" s="76"/>
      <c r="NP73" s="76"/>
      <c r="NQ73" s="76"/>
      <c r="NR73" s="76"/>
      <c r="NS73" s="76"/>
      <c r="NT73" s="76"/>
      <c r="NU73" s="76"/>
      <c r="NV73" s="76"/>
      <c r="NW73" s="76"/>
      <c r="NX73" s="76"/>
      <c r="NY73" s="76"/>
      <c r="NZ73" s="76"/>
      <c r="OA73" s="76"/>
      <c r="OB73" s="76"/>
      <c r="OC73" s="76"/>
      <c r="OD73" s="76"/>
      <c r="OE73" s="76"/>
      <c r="OF73" s="76"/>
      <c r="OG73" s="76"/>
      <c r="OH73" s="76"/>
      <c r="OI73" s="76"/>
      <c r="OJ73" s="76"/>
      <c r="OK73" s="76"/>
      <c r="OL73" s="76"/>
      <c r="OM73" s="76"/>
      <c r="ON73" s="76"/>
      <c r="OO73" s="76"/>
      <c r="OP73" s="76"/>
      <c r="OQ73" s="76"/>
      <c r="OR73" s="76"/>
      <c r="OS73" s="76"/>
      <c r="OT73" s="76"/>
      <c r="OU73" s="76"/>
      <c r="OV73" s="76"/>
      <c r="OW73" s="76"/>
      <c r="OX73" s="76"/>
      <c r="OY73" s="76"/>
      <c r="OZ73" s="76"/>
      <c r="PA73" s="76"/>
      <c r="PB73" s="76"/>
      <c r="PC73" s="76"/>
      <c r="PD73" s="76"/>
      <c r="PE73" s="76"/>
      <c r="PF73" s="76"/>
      <c r="PG73" s="76"/>
      <c r="PH73" s="76"/>
      <c r="PI73" s="76"/>
      <c r="PJ73" s="76"/>
      <c r="PK73" s="76"/>
      <c r="PL73" s="76"/>
      <c r="PM73" s="76"/>
      <c r="PN73" s="76"/>
      <c r="PO73" s="76"/>
      <c r="PP73" s="76"/>
      <c r="PQ73" s="76"/>
      <c r="PR73" s="76"/>
      <c r="PS73" s="76"/>
      <c r="PT73" s="76"/>
      <c r="PU73" s="76"/>
      <c r="PV73" s="76"/>
      <c r="PW73" s="76"/>
      <c r="PX73" s="76"/>
      <c r="PY73" s="76"/>
      <c r="PZ73" s="76"/>
      <c r="QA73" s="76"/>
      <c r="QB73" s="76"/>
      <c r="QC73" s="76"/>
      <c r="QD73" s="76"/>
      <c r="QE73" s="76"/>
      <c r="QF73" s="76"/>
      <c r="QG73" s="76"/>
      <c r="QH73" s="76"/>
      <c r="QI73" s="76"/>
      <c r="QJ73" s="76"/>
      <c r="QK73" s="76"/>
      <c r="QL73" s="76"/>
      <c r="QM73" s="76"/>
      <c r="QN73" s="76"/>
      <c r="QO73" s="76"/>
      <c r="QP73" s="76"/>
      <c r="QQ73" s="76"/>
      <c r="QR73" s="76"/>
      <c r="QS73" s="76"/>
      <c r="QT73" s="76"/>
      <c r="QU73" s="76"/>
      <c r="QV73" s="76"/>
      <c r="QW73" s="76"/>
      <c r="QX73" s="76"/>
      <c r="QY73" s="76"/>
      <c r="QZ73" s="76"/>
      <c r="RA73" s="76"/>
      <c r="RB73" s="76"/>
      <c r="RC73" s="76"/>
      <c r="RD73" s="76"/>
      <c r="RE73" s="76"/>
      <c r="RF73" s="76"/>
      <c r="RG73" s="76"/>
      <c r="RH73" s="76"/>
      <c r="RI73" s="76"/>
      <c r="RJ73" s="76"/>
      <c r="RK73" s="76"/>
      <c r="RL73" s="76"/>
      <c r="RM73" s="76"/>
      <c r="RN73" s="76"/>
      <c r="RO73" s="76"/>
      <c r="RP73" s="76"/>
      <c r="RQ73" s="76"/>
      <c r="RR73" s="76"/>
      <c r="RS73" s="76"/>
      <c r="RT73" s="76"/>
      <c r="RU73" s="76"/>
      <c r="RV73" s="76"/>
      <c r="RW73" s="76"/>
      <c r="RX73" s="76"/>
      <c r="RY73" s="76"/>
      <c r="RZ73" s="76"/>
      <c r="SA73" s="76"/>
      <c r="SB73" s="76"/>
      <c r="SC73" s="76"/>
      <c r="SD73" s="76"/>
      <c r="SE73" s="76"/>
      <c r="SF73" s="76"/>
      <c r="SG73" s="76"/>
      <c r="SH73" s="76"/>
      <c r="SI73" s="76"/>
      <c r="SJ73" s="76"/>
      <c r="SK73" s="76"/>
      <c r="SL73" s="76"/>
      <c r="SM73" s="76"/>
      <c r="SN73" s="76"/>
      <c r="SO73" s="76"/>
      <c r="SP73" s="76"/>
      <c r="SQ73" s="76"/>
      <c r="SR73" s="76"/>
      <c r="SS73" s="76"/>
      <c r="ST73" s="76"/>
      <c r="SU73" s="76"/>
      <c r="SV73" s="76"/>
      <c r="SW73" s="76"/>
      <c r="SX73" s="76"/>
      <c r="SY73" s="76"/>
      <c r="SZ73" s="76"/>
      <c r="TA73" s="76"/>
      <c r="TB73" s="76"/>
      <c r="TC73" s="76"/>
      <c r="TD73" s="76"/>
      <c r="TE73" s="76"/>
      <c r="TF73" s="76"/>
      <c r="TG73" s="76"/>
      <c r="TH73" s="76"/>
      <c r="TI73" s="76"/>
      <c r="TJ73" s="76"/>
      <c r="TK73" s="76"/>
      <c r="TL73" s="76"/>
      <c r="TM73" s="76"/>
      <c r="TN73" s="76"/>
      <c r="TO73" s="76"/>
      <c r="TP73" s="76"/>
      <c r="TQ73" s="76"/>
      <c r="TR73" s="76"/>
      <c r="TS73" s="76"/>
      <c r="TT73" s="76"/>
      <c r="TU73" s="76"/>
      <c r="TV73" s="76"/>
      <c r="TW73" s="76"/>
      <c r="TX73" s="76"/>
      <c r="TY73" s="76"/>
      <c r="TZ73" s="76"/>
      <c r="UA73" s="76"/>
      <c r="UB73" s="76"/>
      <c r="UC73" s="76"/>
      <c r="UD73" s="76"/>
      <c r="UE73" s="76"/>
      <c r="UF73" s="76"/>
      <c r="UG73" s="76"/>
      <c r="UH73" s="76"/>
      <c r="UI73" s="76"/>
      <c r="UJ73" s="76"/>
      <c r="UK73" s="76"/>
      <c r="UL73" s="76"/>
      <c r="UM73" s="76"/>
      <c r="UN73" s="76"/>
      <c r="UO73" s="76"/>
      <c r="UP73" s="76"/>
      <c r="UQ73" s="76"/>
      <c r="UR73" s="76"/>
      <c r="US73" s="76"/>
      <c r="UT73" s="76"/>
      <c r="UU73" s="76"/>
      <c r="UV73" s="76"/>
      <c r="UW73" s="76"/>
      <c r="UX73" s="76"/>
      <c r="UY73" s="76"/>
      <c r="UZ73" s="76"/>
      <c r="VA73" s="76"/>
      <c r="VB73" s="76"/>
      <c r="VC73" s="76"/>
      <c r="VD73" s="76"/>
      <c r="VE73" s="76"/>
      <c r="VF73" s="76"/>
      <c r="VG73" s="76"/>
      <c r="VH73" s="76"/>
      <c r="VI73" s="76"/>
      <c r="VJ73" s="76"/>
      <c r="VK73" s="76"/>
      <c r="VL73" s="76"/>
      <c r="VM73" s="76"/>
      <c r="VN73" s="76"/>
      <c r="VO73" s="76"/>
      <c r="VP73" s="76"/>
      <c r="VQ73" s="76"/>
      <c r="VR73" s="76"/>
      <c r="VS73" s="76"/>
      <c r="VT73" s="76"/>
      <c r="VU73" s="76"/>
      <c r="VV73" s="76"/>
      <c r="VW73" s="76"/>
      <c r="VX73" s="76"/>
      <c r="VY73" s="76"/>
      <c r="VZ73" s="76"/>
      <c r="WA73" s="76"/>
      <c r="WB73" s="76"/>
      <c r="WC73" s="76"/>
      <c r="WD73" s="76"/>
      <c r="WE73" s="76"/>
      <c r="WF73" s="76"/>
      <c r="WG73" s="76"/>
      <c r="WH73" s="76"/>
      <c r="WI73" s="76"/>
      <c r="WJ73" s="76"/>
      <c r="WK73" s="76"/>
      <c r="WL73" s="76"/>
      <c r="WM73" s="76"/>
      <c r="WN73" s="76"/>
      <c r="WO73" s="76"/>
      <c r="WP73" s="76"/>
      <c r="WQ73" s="76"/>
      <c r="WR73" s="76"/>
      <c r="WS73" s="76"/>
      <c r="WT73" s="76"/>
      <c r="WU73" s="76"/>
      <c r="WV73" s="76"/>
      <c r="WW73" s="76"/>
      <c r="WX73" s="76"/>
      <c r="WY73" s="76"/>
      <c r="WZ73" s="76"/>
      <c r="XA73" s="76"/>
      <c r="XB73" s="76"/>
      <c r="XC73" s="76"/>
      <c r="XD73" s="76"/>
      <c r="XE73" s="76"/>
      <c r="XF73" s="76"/>
      <c r="XG73" s="76"/>
      <c r="XH73" s="76"/>
      <c r="XI73" s="76"/>
      <c r="XJ73" s="76"/>
      <c r="XK73" s="76"/>
      <c r="XL73" s="76"/>
      <c r="XM73" s="76"/>
      <c r="XN73" s="76"/>
      <c r="XO73" s="76"/>
      <c r="XP73" s="76"/>
      <c r="XQ73" s="76"/>
      <c r="XR73" s="76"/>
      <c r="XS73" s="76"/>
      <c r="XT73" s="76"/>
      <c r="XU73" s="76"/>
      <c r="XV73" s="76"/>
      <c r="XW73" s="76"/>
      <c r="XX73" s="76"/>
      <c r="XY73" s="76"/>
      <c r="XZ73" s="76"/>
      <c r="YA73" s="76"/>
      <c r="YB73" s="76"/>
      <c r="YC73" s="76"/>
      <c r="YD73" s="76"/>
      <c r="YE73" s="76"/>
      <c r="YF73" s="76"/>
      <c r="YG73" s="76"/>
      <c r="YH73" s="76"/>
      <c r="YI73" s="76"/>
      <c r="YJ73" s="76"/>
      <c r="YK73" s="76"/>
      <c r="YL73" s="76"/>
      <c r="YM73" s="76"/>
      <c r="YN73" s="76"/>
      <c r="YO73" s="76"/>
      <c r="YP73" s="76"/>
      <c r="YQ73" s="76"/>
      <c r="YR73" s="76"/>
      <c r="YS73" s="76"/>
      <c r="YT73" s="76"/>
      <c r="YU73" s="76"/>
      <c r="YV73" s="76"/>
      <c r="YW73" s="76"/>
      <c r="YX73" s="76"/>
      <c r="YY73" s="76"/>
      <c r="YZ73" s="76"/>
      <c r="ZA73" s="76"/>
      <c r="ZB73" s="76"/>
      <c r="ZC73" s="76"/>
      <c r="ZD73" s="76"/>
      <c r="ZE73" s="76"/>
      <c r="ZF73" s="76"/>
      <c r="ZG73" s="76"/>
      <c r="ZH73" s="76"/>
      <c r="ZI73" s="76"/>
      <c r="ZJ73" s="76"/>
      <c r="ZK73" s="76"/>
      <c r="ZL73" s="76"/>
      <c r="ZM73" s="76"/>
      <c r="ZN73" s="76"/>
      <c r="ZO73" s="76"/>
      <c r="ZP73" s="76"/>
      <c r="ZQ73" s="76"/>
      <c r="ZR73" s="76"/>
      <c r="ZS73" s="76"/>
      <c r="ZT73" s="76"/>
      <c r="ZU73" s="76"/>
      <c r="ZV73" s="76"/>
      <c r="ZW73" s="76"/>
      <c r="ZX73" s="76"/>
      <c r="ZY73" s="76"/>
      <c r="ZZ73" s="76"/>
      <c r="AAA73" s="76"/>
      <c r="AAB73" s="76"/>
      <c r="AAC73" s="76"/>
      <c r="AAD73" s="76"/>
      <c r="AAE73" s="76"/>
      <c r="AAF73" s="76"/>
      <c r="AAG73" s="76"/>
      <c r="AAH73" s="76"/>
      <c r="AAI73" s="76"/>
      <c r="AAJ73" s="76"/>
      <c r="AAK73" s="76"/>
      <c r="AAL73" s="76"/>
      <c r="AAM73" s="76"/>
      <c r="AAN73" s="76"/>
      <c r="AAO73" s="76"/>
      <c r="AAP73" s="76"/>
      <c r="AAQ73" s="76"/>
      <c r="AAR73" s="76"/>
      <c r="AAS73" s="76"/>
      <c r="AAT73" s="76"/>
      <c r="AAU73" s="76"/>
      <c r="AAV73" s="76"/>
      <c r="AAW73" s="76"/>
      <c r="AAX73" s="76"/>
      <c r="AAY73" s="76"/>
      <c r="AAZ73" s="76"/>
      <c r="ABA73" s="76"/>
      <c r="ABB73" s="76"/>
      <c r="ABC73" s="76"/>
      <c r="ABD73" s="76"/>
      <c r="ABE73" s="76"/>
      <c r="ABF73" s="76"/>
      <c r="ABG73" s="76"/>
      <c r="ABH73" s="76"/>
      <c r="ABI73" s="76"/>
      <c r="ABJ73" s="76"/>
      <c r="ABK73" s="76"/>
      <c r="ABL73" s="76"/>
      <c r="ABM73" s="76"/>
      <c r="ABN73" s="76"/>
      <c r="ABO73" s="76"/>
      <c r="ABP73" s="76"/>
      <c r="ABQ73" s="76"/>
      <c r="ABR73" s="76"/>
      <c r="ABS73" s="76"/>
      <c r="ABT73" s="76"/>
      <c r="ABU73" s="76"/>
      <c r="ABV73" s="76"/>
      <c r="ABW73" s="76"/>
      <c r="ABX73" s="76"/>
      <c r="ABY73" s="76"/>
      <c r="ABZ73" s="76"/>
      <c r="ACA73" s="76"/>
      <c r="ACB73" s="76"/>
      <c r="ACC73" s="76"/>
      <c r="ACD73" s="76"/>
      <c r="ACE73" s="76"/>
      <c r="ACF73" s="76"/>
      <c r="ACG73" s="76"/>
      <c r="ACH73" s="76"/>
      <c r="ACI73" s="76"/>
      <c r="ACJ73" s="76"/>
      <c r="ACK73" s="76"/>
      <c r="ACL73" s="76"/>
      <c r="ACM73" s="76"/>
      <c r="ACN73" s="76"/>
      <c r="ACO73" s="76"/>
      <c r="ACP73" s="76"/>
      <c r="ACQ73" s="76"/>
      <c r="ACR73" s="76"/>
      <c r="ACS73" s="76"/>
      <c r="ACT73" s="76"/>
      <c r="ACU73" s="76"/>
      <c r="ACV73" s="76"/>
      <c r="ACW73" s="76"/>
      <c r="ACX73" s="76"/>
      <c r="ACY73" s="76"/>
      <c r="ACZ73" s="76"/>
      <c r="ADA73" s="76"/>
      <c r="ADB73" s="76"/>
      <c r="ADC73" s="76"/>
      <c r="ADD73" s="76"/>
      <c r="ADE73" s="76"/>
      <c r="ADF73" s="76"/>
      <c r="ADG73" s="76"/>
      <c r="ADH73" s="76"/>
      <c r="ADI73" s="76"/>
      <c r="ADJ73" s="76"/>
      <c r="ADK73" s="76"/>
      <c r="ADL73" s="76"/>
      <c r="ADM73" s="76"/>
      <c r="ADN73" s="76"/>
      <c r="ADO73" s="76"/>
      <c r="ADP73" s="76"/>
      <c r="ADQ73" s="76"/>
      <c r="ADR73" s="76"/>
      <c r="ADS73" s="76"/>
      <c r="ADT73" s="76"/>
      <c r="ADU73" s="76"/>
      <c r="ADV73" s="76"/>
      <c r="ADW73" s="76"/>
      <c r="ADX73" s="76"/>
      <c r="ADY73" s="76"/>
      <c r="ADZ73" s="76"/>
      <c r="AEA73" s="76"/>
      <c r="AEB73" s="76"/>
      <c r="AEC73" s="76"/>
      <c r="AED73" s="76"/>
      <c r="AEE73" s="76"/>
      <c r="AEF73" s="76"/>
      <c r="AEG73" s="76"/>
      <c r="AEH73" s="76"/>
      <c r="AEI73" s="76"/>
      <c r="AEJ73" s="76"/>
      <c r="AEK73" s="76"/>
      <c r="AEL73" s="76"/>
      <c r="AEM73" s="76"/>
      <c r="AEN73" s="76"/>
      <c r="AEO73" s="76"/>
      <c r="AEP73" s="76"/>
      <c r="AEQ73" s="76"/>
      <c r="AER73" s="76"/>
      <c r="AES73" s="76"/>
      <c r="AET73" s="76"/>
      <c r="AEU73" s="76"/>
      <c r="AEV73" s="76"/>
      <c r="AEW73" s="76"/>
      <c r="AEX73" s="76"/>
      <c r="AEY73" s="76"/>
      <c r="AEZ73" s="76"/>
      <c r="AFA73" s="76"/>
      <c r="AFB73" s="76"/>
      <c r="AFC73" s="76"/>
      <c r="AFD73" s="76"/>
      <c r="AFE73" s="76"/>
      <c r="AFF73" s="76"/>
      <c r="AFG73" s="76"/>
      <c r="AFH73" s="76"/>
      <c r="AFI73" s="76"/>
      <c r="AFJ73" s="76"/>
      <c r="AFK73" s="76"/>
      <c r="AFL73" s="76"/>
      <c r="AFM73" s="76"/>
      <c r="AFN73" s="76"/>
      <c r="AFO73" s="76"/>
      <c r="AFP73" s="76"/>
      <c r="AFQ73" s="76"/>
      <c r="AFR73" s="76"/>
      <c r="AFS73" s="76"/>
      <c r="AFT73" s="76"/>
      <c r="AFU73" s="76"/>
      <c r="AFV73" s="76"/>
      <c r="AFW73" s="76"/>
      <c r="AFX73" s="76"/>
      <c r="AFY73" s="76"/>
      <c r="AFZ73" s="76"/>
      <c r="AGA73" s="76"/>
      <c r="AGB73" s="76"/>
      <c r="AGC73" s="76"/>
      <c r="AGD73" s="76"/>
      <c r="AGE73" s="76"/>
      <c r="AGF73" s="76"/>
      <c r="AGG73" s="76"/>
      <c r="AGH73" s="76"/>
      <c r="AGI73" s="76"/>
      <c r="AGJ73" s="76"/>
      <c r="AGK73" s="76"/>
      <c r="AGL73" s="76"/>
      <c r="AGM73" s="76"/>
      <c r="AGN73" s="76"/>
      <c r="AGO73" s="76"/>
      <c r="AGP73" s="76"/>
      <c r="AGQ73" s="76"/>
      <c r="AGR73" s="76"/>
      <c r="AGS73" s="76"/>
      <c r="AGT73" s="76"/>
      <c r="AGU73" s="76"/>
      <c r="AGV73" s="76"/>
      <c r="AGW73" s="76"/>
      <c r="AGX73" s="76"/>
      <c r="AGY73" s="76"/>
      <c r="AGZ73" s="76"/>
      <c r="AHA73" s="76"/>
      <c r="AHB73" s="76"/>
      <c r="AHC73" s="76"/>
      <c r="AHD73" s="76"/>
      <c r="AHE73" s="76"/>
      <c r="AHF73" s="76"/>
      <c r="AHG73" s="76"/>
      <c r="AHH73" s="76"/>
      <c r="AHI73" s="76"/>
      <c r="AHJ73" s="76"/>
      <c r="AHK73" s="76"/>
      <c r="AHL73" s="76"/>
      <c r="AHM73" s="76"/>
      <c r="AHN73" s="76"/>
      <c r="AHO73" s="76"/>
      <c r="AHP73" s="76"/>
      <c r="AHQ73" s="76"/>
      <c r="AHR73" s="76"/>
      <c r="AHS73" s="76"/>
      <c r="AHT73" s="76"/>
      <c r="AHU73" s="76"/>
      <c r="AHV73" s="76"/>
      <c r="AHW73" s="76"/>
      <c r="AHX73" s="76"/>
      <c r="AHY73" s="76"/>
      <c r="AHZ73" s="76"/>
      <c r="AIA73" s="76"/>
      <c r="AIB73" s="76"/>
      <c r="AIC73" s="76"/>
      <c r="AID73" s="76"/>
      <c r="AIE73" s="76"/>
      <c r="AIF73" s="76"/>
      <c r="AIG73" s="76"/>
      <c r="AIH73" s="76"/>
      <c r="AII73" s="76"/>
      <c r="AIJ73" s="76"/>
      <c r="AIK73" s="76"/>
      <c r="AIL73" s="76"/>
      <c r="AIM73" s="76"/>
      <c r="AIN73" s="76"/>
      <c r="AIO73" s="76"/>
      <c r="AIP73" s="76"/>
      <c r="AIQ73" s="76"/>
      <c r="AIR73" s="76"/>
      <c r="AIS73" s="76"/>
      <c r="AIT73" s="76"/>
      <c r="AIU73" s="76"/>
      <c r="AIV73" s="76"/>
      <c r="AIW73" s="76"/>
      <c r="AIX73" s="76"/>
      <c r="AIY73" s="76"/>
      <c r="AIZ73" s="76"/>
      <c r="AJA73" s="76"/>
      <c r="AJB73" s="76"/>
      <c r="AJC73" s="76"/>
      <c r="AJD73" s="76"/>
      <c r="AJE73" s="76"/>
      <c r="AJF73" s="76"/>
      <c r="AJG73" s="76"/>
      <c r="AJH73" s="76"/>
      <c r="AJI73" s="76"/>
      <c r="AJJ73" s="76"/>
      <c r="AJK73" s="76"/>
      <c r="AJL73" s="76"/>
      <c r="AJM73" s="76"/>
      <c r="AJN73" s="76"/>
      <c r="AJO73" s="76"/>
      <c r="AJP73" s="76"/>
      <c r="AJQ73" s="76"/>
      <c r="AJR73" s="76"/>
      <c r="AJS73" s="76"/>
      <c r="AJT73" s="76"/>
      <c r="AJU73" s="76"/>
      <c r="AJV73" s="76"/>
      <c r="AJW73" s="76"/>
      <c r="AJX73" s="76"/>
      <c r="AJY73" s="76"/>
      <c r="AJZ73" s="76"/>
      <c r="AKA73" s="76"/>
      <c r="AKB73" s="76"/>
      <c r="AKC73" s="76"/>
      <c r="AKD73" s="76"/>
      <c r="AKE73" s="76"/>
      <c r="AKF73" s="76"/>
      <c r="AKG73" s="76"/>
      <c r="AKH73" s="76"/>
      <c r="AKI73" s="76"/>
      <c r="AKJ73" s="76"/>
      <c r="AKK73" s="76"/>
      <c r="AKL73" s="76"/>
      <c r="AKM73" s="76"/>
      <c r="AKN73" s="76"/>
      <c r="AKO73" s="76"/>
      <c r="AKP73" s="76"/>
      <c r="AKQ73" s="76"/>
      <c r="AKR73" s="76"/>
      <c r="AKS73" s="76"/>
      <c r="AKT73" s="76"/>
      <c r="AKU73" s="76"/>
      <c r="AKV73" s="76"/>
      <c r="AKW73" s="76"/>
      <c r="AKX73" s="76"/>
      <c r="AKY73" s="76"/>
      <c r="AKZ73" s="76"/>
      <c r="ALA73" s="76"/>
      <c r="ALB73" s="76"/>
      <c r="ALC73" s="76"/>
      <c r="ALD73" s="76"/>
      <c r="ALE73" s="76"/>
      <c r="ALF73" s="76"/>
      <c r="ALG73" s="76"/>
      <c r="ALH73" s="76"/>
      <c r="ALI73" s="76"/>
      <c r="ALJ73" s="76"/>
      <c r="ALK73" s="76"/>
      <c r="ALL73" s="76"/>
      <c r="ALM73" s="76"/>
      <c r="ALN73" s="76"/>
      <c r="ALO73" s="76"/>
      <c r="ALP73" s="76"/>
      <c r="ALQ73" s="76"/>
      <c r="ALR73" s="76"/>
      <c r="ALS73" s="76"/>
      <c r="ALT73" s="76"/>
      <c r="ALU73" s="76"/>
      <c r="ALV73" s="76"/>
      <c r="ALW73" s="76"/>
      <c r="ALX73" s="76"/>
      <c r="ALY73" s="76"/>
      <c r="ALZ73" s="76"/>
      <c r="AMA73" s="76"/>
      <c r="AMB73" s="76"/>
      <c r="AMC73" s="76"/>
      <c r="AMD73" s="76"/>
      <c r="AME73" s="76"/>
      <c r="AMF73" s="76"/>
      <c r="AMG73" s="76"/>
      <c r="AMH73" s="76"/>
      <c r="AMI73" s="76"/>
      <c r="AMJ73" s="76"/>
    </row>
    <row r="74" spans="1:1025" s="189" customFormat="1" x14ac:dyDescent="0.25">
      <c r="A74" s="232"/>
      <c r="B74" s="233">
        <v>115</v>
      </c>
      <c r="C74" s="197" t="s">
        <v>316</v>
      </c>
      <c r="D74" s="198">
        <f>389.4*2.5/3</f>
        <v>324.5</v>
      </c>
      <c r="E74" s="1">
        <f>VLOOKUP(B74,[1]CaNhan!$A$1:$E$252,5,0)</f>
        <v>0.95</v>
      </c>
      <c r="F74" s="1">
        <f t="shared" ref="F74" si="27">D74*E74</f>
        <v>308.27499999999998</v>
      </c>
      <c r="G74" s="1">
        <f>VLOOKUP(B74,[1]CaNhan!$A$1:$G$252,7,0)</f>
        <v>0.89666599999999996</v>
      </c>
      <c r="H74" s="1">
        <f t="shared" ref="H74" si="28">F74*G74</f>
        <v>276.41971114999996</v>
      </c>
      <c r="I74" s="220">
        <f>I$73/H$73*H74</f>
        <v>2713393.2117957673</v>
      </c>
      <c r="J74" s="197" t="s">
        <v>426</v>
      </c>
      <c r="K74" s="221">
        <f>VLOOKUP(B74,[1]CaNhan!$A$1:$D$252,4,0)</f>
        <v>389.4</v>
      </c>
      <c r="L74" s="250">
        <f t="shared" si="4"/>
        <v>-64.899999999999977</v>
      </c>
    </row>
    <row r="75" spans="1:1025" s="125" customFormat="1" ht="14.25" customHeight="1" x14ac:dyDescent="0.25">
      <c r="A75" s="188"/>
      <c r="B75" s="187">
        <v>121</v>
      </c>
      <c r="C75" s="231" t="s">
        <v>276</v>
      </c>
      <c r="D75" s="1">
        <v>389.4</v>
      </c>
      <c r="E75" s="1">
        <f>VLOOKUP(B75,[1]CaNhan!$A$1:$E$252,5,0)</f>
        <v>1.01</v>
      </c>
      <c r="F75" s="1">
        <f t="shared" ref="F75:F88" si="29">D75*E75</f>
        <v>393.29399999999998</v>
      </c>
      <c r="G75" s="1">
        <f>VLOOKUP(B75,[1]CaNhan!$A$1:$G$252,7,0)</f>
        <v>0.97666600000000003</v>
      </c>
      <c r="H75" s="1">
        <f t="shared" ref="H75:H88" si="30">F75*G75</f>
        <v>384.11687780400001</v>
      </c>
      <c r="I75" s="220">
        <f t="shared" ref="I75:I88" si="31">I$73/H$73*H75</f>
        <v>3770570.9351674002</v>
      </c>
      <c r="J75" s="93"/>
      <c r="K75" s="221">
        <f>VLOOKUP(B75,[1]CaNhan!$A$1:$D$252,4,0)</f>
        <v>389.4</v>
      </c>
      <c r="L75" s="250">
        <f t="shared" si="4"/>
        <v>0</v>
      </c>
      <c r="AMK75" s="161"/>
    </row>
    <row r="76" spans="1:1025" s="125" customFormat="1" x14ac:dyDescent="0.25">
      <c r="A76" s="188"/>
      <c r="B76" s="187">
        <v>138</v>
      </c>
      <c r="C76" s="93" t="s">
        <v>318</v>
      </c>
      <c r="D76" s="1">
        <v>389.4</v>
      </c>
      <c r="E76" s="1">
        <f>VLOOKUP(B76,[1]CaNhan!$A$1:$E$252,5,0)</f>
        <v>1</v>
      </c>
      <c r="F76" s="1">
        <f t="shared" si="29"/>
        <v>389.4</v>
      </c>
      <c r="G76" s="1">
        <f>VLOOKUP(B76,[1]CaNhan!$A$1:$G$252,7,0)</f>
        <v>0.97</v>
      </c>
      <c r="H76" s="1">
        <f t="shared" si="30"/>
        <v>377.71799999999996</v>
      </c>
      <c r="I76" s="220">
        <f t="shared" si="31"/>
        <v>3707758.2235693387</v>
      </c>
      <c r="J76" s="93"/>
      <c r="K76" s="221">
        <f>VLOOKUP(B76,[1]CaNhan!$A$1:$D$252,4,0)</f>
        <v>389.4</v>
      </c>
      <c r="L76" s="250">
        <f t="shared" si="4"/>
        <v>0</v>
      </c>
      <c r="AMK76" s="161"/>
    </row>
    <row r="77" spans="1:1025" s="125" customFormat="1" x14ac:dyDescent="0.25">
      <c r="A77" s="188"/>
      <c r="B77" s="187">
        <v>88</v>
      </c>
      <c r="C77" s="93" t="s">
        <v>319</v>
      </c>
      <c r="D77" s="1">
        <v>389.4</v>
      </c>
      <c r="E77" s="1">
        <f>VLOOKUP(B77,[1]CaNhan!$A$1:$E$252,5,0)</f>
        <v>1</v>
      </c>
      <c r="F77" s="1">
        <f t="shared" si="29"/>
        <v>389.4</v>
      </c>
      <c r="G77" s="1">
        <f>VLOOKUP(B77,[1]CaNhan!$A$1:$G$252,7,0)</f>
        <v>0.973333</v>
      </c>
      <c r="H77" s="1">
        <f t="shared" si="30"/>
        <v>379.01587019999999</v>
      </c>
      <c r="I77" s="220">
        <f t="shared" si="31"/>
        <v>3720498.3866200163</v>
      </c>
      <c r="J77" s="93"/>
      <c r="K77" s="221">
        <f>VLOOKUP(B77,[1]CaNhan!$A$1:$D$252,4,0)</f>
        <v>389.4</v>
      </c>
      <c r="L77" s="250">
        <f t="shared" si="4"/>
        <v>0</v>
      </c>
      <c r="AMK77" s="161"/>
    </row>
    <row r="78" spans="1:1025" s="421" customFormat="1" x14ac:dyDescent="0.25">
      <c r="A78" s="445"/>
      <c r="B78" s="446">
        <v>137</v>
      </c>
      <c r="C78" s="417" t="s">
        <v>303</v>
      </c>
      <c r="D78" s="418">
        <f>389.4*2/3</f>
        <v>259.59999999999997</v>
      </c>
      <c r="E78" s="1">
        <f>VLOOKUP(B78,[1]CaNhan!$A$1:$E$252,5,0)</f>
        <v>1</v>
      </c>
      <c r="F78" s="1">
        <f t="shared" si="29"/>
        <v>259.59999999999997</v>
      </c>
      <c r="G78" s="1">
        <v>0.88</v>
      </c>
      <c r="H78" s="1">
        <f t="shared" si="30"/>
        <v>228.44799999999998</v>
      </c>
      <c r="I78" s="220">
        <f t="shared" si="31"/>
        <v>2242492.9462137581</v>
      </c>
      <c r="J78" s="417"/>
      <c r="K78" s="221">
        <f>VLOOKUP(B78,[1]CaNhan!$A$1:$D$252,4,0)</f>
        <v>401.13333299999999</v>
      </c>
      <c r="L78" s="250">
        <f t="shared" si="4"/>
        <v>-141.53333300000003</v>
      </c>
      <c r="AMK78" s="444"/>
    </row>
    <row r="79" spans="1:1025" s="125" customFormat="1" ht="14.25" customHeight="1" x14ac:dyDescent="0.25">
      <c r="A79" s="188"/>
      <c r="B79" s="187">
        <v>163</v>
      </c>
      <c r="C79" s="231" t="s">
        <v>282</v>
      </c>
      <c r="D79" s="1">
        <v>389.4</v>
      </c>
      <c r="E79" s="1">
        <f>VLOOKUP(B79,[1]CaNhan!$A$1:$E$252,5,0)</f>
        <v>1</v>
      </c>
      <c r="F79" s="1">
        <f t="shared" si="29"/>
        <v>389.4</v>
      </c>
      <c r="G79" s="1">
        <f>VLOOKUP(B79,[1]CaNhan!$A$1:$G$252,7,0)</f>
        <v>0.95</v>
      </c>
      <c r="H79" s="1">
        <f t="shared" si="30"/>
        <v>369.92999999999995</v>
      </c>
      <c r="I79" s="220">
        <f t="shared" si="31"/>
        <v>3631309.6004029606</v>
      </c>
      <c r="J79" s="93"/>
      <c r="K79" s="221">
        <f>VLOOKUP(B79,[1]CaNhan!$A$1:$D$252,4,0)</f>
        <v>389.4</v>
      </c>
      <c r="L79" s="250">
        <f t="shared" si="4"/>
        <v>0</v>
      </c>
      <c r="AMK79" s="161"/>
    </row>
    <row r="80" spans="1:1025" s="125" customFormat="1" x14ac:dyDescent="0.25">
      <c r="A80" s="188"/>
      <c r="B80" s="187">
        <v>90</v>
      </c>
      <c r="C80" s="93" t="s">
        <v>306</v>
      </c>
      <c r="D80" s="1">
        <v>389.4</v>
      </c>
      <c r="E80" s="1">
        <f>VLOOKUP(B80,[1]CaNhan!$A$1:$E$252,5,0)</f>
        <v>1</v>
      </c>
      <c r="F80" s="1">
        <f t="shared" si="29"/>
        <v>389.4</v>
      </c>
      <c r="G80" s="1">
        <f>VLOOKUP(B80,[1]CaNhan!$A$1:$G$252,7,0)</f>
        <v>0.92333299999999996</v>
      </c>
      <c r="H80" s="1">
        <f t="shared" si="30"/>
        <v>359.54587019999997</v>
      </c>
      <c r="I80" s="220">
        <f t="shared" si="31"/>
        <v>3529376.8287040703</v>
      </c>
      <c r="J80" s="93"/>
      <c r="K80" s="221">
        <f>VLOOKUP(B80,[1]CaNhan!$A$1:$D$252,4,0)</f>
        <v>389.4</v>
      </c>
      <c r="L80" s="250">
        <f t="shared" si="4"/>
        <v>0</v>
      </c>
      <c r="AMK80" s="161"/>
    </row>
    <row r="81" spans="1:1025" s="161" customFormat="1" x14ac:dyDescent="0.25">
      <c r="A81" s="188"/>
      <c r="B81" s="187">
        <v>112</v>
      </c>
      <c r="C81" s="93" t="s">
        <v>320</v>
      </c>
      <c r="D81" s="1">
        <v>389.4</v>
      </c>
      <c r="E81" s="1">
        <f>VLOOKUP(B81,[1]CaNhan!$A$1:$E$252,5,0)</f>
        <v>1.1000000000000001</v>
      </c>
      <c r="F81" s="1">
        <f t="shared" si="29"/>
        <v>428.34000000000003</v>
      </c>
      <c r="G81" s="1">
        <f>VLOOKUP(B81,[1]CaNhan!$A$1:$G$252,7,0)</f>
        <v>0.93333299999999997</v>
      </c>
      <c r="H81" s="1">
        <f t="shared" si="30"/>
        <v>399.78385722000002</v>
      </c>
      <c r="I81" s="220">
        <f t="shared" si="31"/>
        <v>3924361.2543159858</v>
      </c>
      <c r="J81" s="93"/>
      <c r="K81" s="221">
        <f>VLOOKUP(B81,[1]CaNhan!$A$1:$D$252,4,0)</f>
        <v>389.4</v>
      </c>
      <c r="L81" s="250">
        <f t="shared" si="4"/>
        <v>0</v>
      </c>
    </row>
    <row r="82" spans="1:1025" s="125" customFormat="1" x14ac:dyDescent="0.25">
      <c r="A82" s="188"/>
      <c r="B82" s="187">
        <v>142</v>
      </c>
      <c r="C82" s="93" t="s">
        <v>321</v>
      </c>
      <c r="D82" s="1">
        <v>389.4</v>
      </c>
      <c r="E82" s="1">
        <f>VLOOKUP(B82,[1]CaNhan!$A$1:$E$252,5,0)</f>
        <v>1</v>
      </c>
      <c r="F82" s="1">
        <f t="shared" si="29"/>
        <v>389.4</v>
      </c>
      <c r="G82" s="1">
        <f>VLOOKUP(B82,[1]CaNhan!$A$1:$G$252,7,0)</f>
        <v>0.97666600000000003</v>
      </c>
      <c r="H82" s="1">
        <f t="shared" si="30"/>
        <v>380.31374039999997</v>
      </c>
      <c r="I82" s="220">
        <f t="shared" si="31"/>
        <v>3733238.549670693</v>
      </c>
      <c r="J82" s="93"/>
      <c r="K82" s="221">
        <f>VLOOKUP(B82,[1]CaNhan!$A$1:$D$252,4,0)</f>
        <v>389.4</v>
      </c>
      <c r="L82" s="250">
        <f t="shared" ref="L82:L95" si="32">D82-K82</f>
        <v>0</v>
      </c>
      <c r="AMK82" s="161"/>
    </row>
    <row r="83" spans="1:1025" s="125" customFormat="1" x14ac:dyDescent="0.25">
      <c r="A83" s="188"/>
      <c r="B83" s="187">
        <v>186</v>
      </c>
      <c r="C83" s="93" t="s">
        <v>322</v>
      </c>
      <c r="D83" s="1">
        <v>389.4</v>
      </c>
      <c r="E83" s="1">
        <f>VLOOKUP(B83,[1]CaNhan!$A$1:$E$252,5,0)</f>
        <v>1</v>
      </c>
      <c r="F83" s="1">
        <f t="shared" si="29"/>
        <v>389.4</v>
      </c>
      <c r="G83" s="1">
        <f>VLOOKUP(B83,[1]CaNhan!$A$1:$G$252,7,0)</f>
        <v>0.97666600000000003</v>
      </c>
      <c r="H83" s="1">
        <f t="shared" si="30"/>
        <v>380.31374039999997</v>
      </c>
      <c r="I83" s="220">
        <f t="shared" si="31"/>
        <v>3733238.549670693</v>
      </c>
      <c r="J83" s="93"/>
      <c r="K83" s="221">
        <f>VLOOKUP(B83,[1]CaNhan!$A$1:$D$252,4,0)</f>
        <v>389.4</v>
      </c>
      <c r="L83" s="250">
        <f t="shared" si="32"/>
        <v>0</v>
      </c>
      <c r="AMK83" s="161"/>
    </row>
    <row r="84" spans="1:1025" s="161" customFormat="1" x14ac:dyDescent="0.25">
      <c r="A84" s="188"/>
      <c r="B84" s="187">
        <v>414</v>
      </c>
      <c r="C84" s="93" t="s">
        <v>323</v>
      </c>
      <c r="D84" s="1">
        <f>552*1.1</f>
        <v>607.20000000000005</v>
      </c>
      <c r="E84" s="1">
        <f>VLOOKUP(B84,[1]CaNhan!$A$1:$E$252,5,0)</f>
        <v>1</v>
      </c>
      <c r="F84" s="1">
        <f t="shared" si="29"/>
        <v>607.20000000000005</v>
      </c>
      <c r="G84" s="1">
        <f>VLOOKUP(B84,[1]CaNhan!$A$1:$G$252,7,0)</f>
        <v>0.88666599999999995</v>
      </c>
      <c r="H84" s="1">
        <f t="shared" si="30"/>
        <v>538.38359520000006</v>
      </c>
      <c r="I84" s="220">
        <f t="shared" si="31"/>
        <v>5284885.0267597158</v>
      </c>
      <c r="J84" s="93"/>
      <c r="K84" s="221">
        <f>VLOOKUP(B84,[1]CaNhan!$A$1:$D$252,4,0)</f>
        <v>607.20000000000005</v>
      </c>
      <c r="L84" s="250">
        <f t="shared" si="32"/>
        <v>0</v>
      </c>
    </row>
    <row r="85" spans="1:1025" s="161" customFormat="1" x14ac:dyDescent="0.25">
      <c r="A85" s="188"/>
      <c r="B85" s="187">
        <v>73</v>
      </c>
      <c r="C85" s="93" t="s">
        <v>324</v>
      </c>
      <c r="D85" s="1">
        <v>389.4</v>
      </c>
      <c r="E85" s="1">
        <f>VLOOKUP(B85,[1]CaNhan!$A$1:$E$252,5,0)</f>
        <v>1</v>
      </c>
      <c r="F85" s="1">
        <f t="shared" si="29"/>
        <v>389.4</v>
      </c>
      <c r="G85" s="1">
        <f>VLOOKUP(B85,[1]CaNhan!$A$1:$G$252,7,0)</f>
        <v>0.95666600000000002</v>
      </c>
      <c r="H85" s="1">
        <f t="shared" si="30"/>
        <v>372.52574039999996</v>
      </c>
      <c r="I85" s="220">
        <f t="shared" si="31"/>
        <v>3656789.9265043144</v>
      </c>
      <c r="J85" s="93"/>
      <c r="K85" s="221">
        <f>VLOOKUP(B85,[1]CaNhan!$A$1:$D$252,4,0)</f>
        <v>389.4</v>
      </c>
      <c r="L85" s="250">
        <f t="shared" si="32"/>
        <v>0</v>
      </c>
    </row>
    <row r="86" spans="1:1025" s="125" customFormat="1" x14ac:dyDescent="0.25">
      <c r="A86" s="188"/>
      <c r="B86" s="187">
        <v>78</v>
      </c>
      <c r="C86" s="93" t="s">
        <v>326</v>
      </c>
      <c r="D86" s="1">
        <v>389.4</v>
      </c>
      <c r="E86" s="1">
        <f>VLOOKUP(B86,[1]CaNhan!$A$1:$E$252,5,0)</f>
        <v>1.01</v>
      </c>
      <c r="F86" s="1">
        <f t="shared" si="29"/>
        <v>393.29399999999998</v>
      </c>
      <c r="G86" s="1">
        <f>VLOOKUP(B86,[1]CaNhan!$A$1:$G$252,7,0)</f>
        <v>0.96333299999999999</v>
      </c>
      <c r="H86" s="1">
        <f t="shared" si="30"/>
        <v>378.87308890200001</v>
      </c>
      <c r="I86" s="220">
        <f t="shared" si="31"/>
        <v>3719096.8157871952</v>
      </c>
      <c r="J86" s="93"/>
      <c r="K86" s="221">
        <f>VLOOKUP(B86,[1]CaNhan!$A$1:$D$252,4,0)</f>
        <v>389.4</v>
      </c>
      <c r="L86" s="250">
        <f t="shared" si="32"/>
        <v>0</v>
      </c>
      <c r="AMK86" s="161"/>
    </row>
    <row r="87" spans="1:1025" s="161" customFormat="1" x14ac:dyDescent="0.25">
      <c r="A87" s="188"/>
      <c r="B87" s="187">
        <v>81</v>
      </c>
      <c r="C87" s="93" t="s">
        <v>328</v>
      </c>
      <c r="D87" s="1">
        <v>389.4</v>
      </c>
      <c r="E87" s="1">
        <f>VLOOKUP(B87,[1]CaNhan!$A$1:$E$252,5,0)</f>
        <v>1</v>
      </c>
      <c r="F87" s="1">
        <f t="shared" si="29"/>
        <v>389.4</v>
      </c>
      <c r="G87" s="1">
        <f>VLOOKUP(B87,[1]CaNhan!$A$1:$G$252,7,0)</f>
        <v>0.99</v>
      </c>
      <c r="H87" s="1">
        <f t="shared" si="30"/>
        <v>385.50599999999997</v>
      </c>
      <c r="I87" s="220">
        <f t="shared" si="31"/>
        <v>3784206.8467357173</v>
      </c>
      <c r="J87" s="93"/>
      <c r="K87" s="221">
        <f>VLOOKUP(B87,[1]CaNhan!$A$1:$D$252,4,0)</f>
        <v>389.4</v>
      </c>
      <c r="L87" s="250">
        <f t="shared" si="32"/>
        <v>0</v>
      </c>
    </row>
    <row r="88" spans="1:1025" s="125" customFormat="1" x14ac:dyDescent="0.25">
      <c r="A88" s="188"/>
      <c r="B88" s="187">
        <v>84</v>
      </c>
      <c r="C88" s="93" t="s">
        <v>329</v>
      </c>
      <c r="D88" s="1">
        <v>389.4</v>
      </c>
      <c r="E88" s="1">
        <f>VLOOKUP(B88,[1]CaNhan!$A$1:$E$252,5,0)</f>
        <v>1.03</v>
      </c>
      <c r="F88" s="1">
        <f t="shared" si="29"/>
        <v>401.08199999999999</v>
      </c>
      <c r="G88" s="1">
        <f>VLOOKUP(B88,[1]CaNhan!$A$1:$G$252,7,0)</f>
        <v>0.973333</v>
      </c>
      <c r="H88" s="1">
        <f t="shared" si="30"/>
        <v>390.38634630600001</v>
      </c>
      <c r="I88" s="220">
        <f t="shared" si="31"/>
        <v>3832113.3382186168</v>
      </c>
      <c r="J88" s="93"/>
      <c r="K88" s="221">
        <f>VLOOKUP(B88,[1]CaNhan!$A$1:$D$252,4,0)</f>
        <v>389.4</v>
      </c>
      <c r="L88" s="250">
        <f t="shared" si="32"/>
        <v>0</v>
      </c>
      <c r="AMK88" s="161"/>
    </row>
    <row r="89" spans="1:1025" ht="15" customHeight="1" x14ac:dyDescent="0.25">
      <c r="A89" s="181" t="s">
        <v>269</v>
      </c>
      <c r="B89" s="182"/>
      <c r="C89" s="117"/>
      <c r="D89" s="97">
        <f>SUM(D90:D95)</f>
        <v>2447.5000000000005</v>
      </c>
      <c r="E89" s="97"/>
      <c r="F89" s="97">
        <f t="shared" ref="F89:H89" si="33">SUM(F90:F95)</f>
        <v>2330.6799999999998</v>
      </c>
      <c r="G89" s="97"/>
      <c r="H89" s="97">
        <f t="shared" si="33"/>
        <v>2320.1638934540001</v>
      </c>
      <c r="I89" s="201">
        <f>H11</f>
        <v>22661290.411598966</v>
      </c>
      <c r="J89" s="117"/>
      <c r="K89" s="221" t="e">
        <f>VLOOKUP(B89,[1]CaNhan!$A$1:$D$252,4,0)</f>
        <v>#N/A</v>
      </c>
      <c r="L89" s="250" t="e">
        <f t="shared" si="32"/>
        <v>#N/A</v>
      </c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76"/>
      <c r="BK89" s="76"/>
      <c r="BL89" s="76"/>
      <c r="BM89" s="76"/>
      <c r="BN89" s="76"/>
      <c r="BO89" s="76"/>
      <c r="BP89" s="76"/>
      <c r="BQ89" s="76"/>
      <c r="BR89" s="76"/>
      <c r="BS89" s="76"/>
      <c r="BT89" s="76"/>
      <c r="BU89" s="76"/>
      <c r="BV89" s="76"/>
      <c r="BW89" s="76"/>
      <c r="BX89" s="76"/>
      <c r="BY89" s="76"/>
      <c r="BZ89" s="76"/>
      <c r="CA89" s="76"/>
      <c r="CB89" s="76"/>
      <c r="CC89" s="76"/>
      <c r="CD89" s="76"/>
      <c r="CE89" s="76"/>
      <c r="CF89" s="76"/>
      <c r="CG89" s="76"/>
      <c r="CH89" s="76"/>
      <c r="CI89" s="76"/>
      <c r="CJ89" s="76"/>
      <c r="CK89" s="76"/>
      <c r="CL89" s="76"/>
      <c r="CM89" s="76"/>
      <c r="CN89" s="76"/>
      <c r="CO89" s="76"/>
      <c r="CP89" s="76"/>
      <c r="CQ89" s="76"/>
      <c r="CR89" s="76"/>
      <c r="CS89" s="76"/>
      <c r="CT89" s="76"/>
      <c r="CU89" s="76"/>
      <c r="CV89" s="76"/>
      <c r="CW89" s="76"/>
      <c r="CX89" s="76"/>
      <c r="CY89" s="76"/>
      <c r="CZ89" s="76"/>
      <c r="DA89" s="76"/>
      <c r="DB89" s="76"/>
      <c r="DC89" s="76"/>
      <c r="DD89" s="76"/>
      <c r="DE89" s="76"/>
      <c r="DF89" s="76"/>
      <c r="DG89" s="76"/>
      <c r="DH89" s="76"/>
      <c r="DI89" s="76"/>
      <c r="DJ89" s="76"/>
      <c r="DK89" s="76"/>
      <c r="DL89" s="76"/>
      <c r="DM89" s="76"/>
      <c r="DN89" s="76"/>
      <c r="DO89" s="76"/>
      <c r="DP89" s="76"/>
      <c r="DQ89" s="76"/>
      <c r="DR89" s="76"/>
      <c r="DS89" s="76"/>
      <c r="DT89" s="76"/>
      <c r="DU89" s="76"/>
      <c r="DV89" s="76"/>
      <c r="DW89" s="76"/>
      <c r="DX89" s="76"/>
      <c r="DY89" s="76"/>
      <c r="DZ89" s="76"/>
      <c r="EA89" s="76"/>
      <c r="EB89" s="76"/>
      <c r="EC89" s="76"/>
      <c r="ED89" s="76"/>
      <c r="EE89" s="76"/>
      <c r="EF89" s="76"/>
      <c r="EG89" s="76"/>
      <c r="EH89" s="76"/>
      <c r="EI89" s="76"/>
      <c r="EJ89" s="76"/>
      <c r="EK89" s="76"/>
      <c r="EL89" s="76"/>
      <c r="EM89" s="76"/>
      <c r="EN89" s="76"/>
      <c r="EO89" s="76"/>
      <c r="EP89" s="76"/>
      <c r="EQ89" s="76"/>
      <c r="ER89" s="76"/>
      <c r="ES89" s="76"/>
      <c r="ET89" s="76"/>
      <c r="EU89" s="76"/>
      <c r="EV89" s="76"/>
      <c r="EW89" s="76"/>
      <c r="EX89" s="76"/>
      <c r="EY89" s="76"/>
      <c r="EZ89" s="76"/>
      <c r="FA89" s="76"/>
      <c r="FB89" s="76"/>
      <c r="FC89" s="76"/>
      <c r="FD89" s="76"/>
      <c r="FE89" s="76"/>
      <c r="FF89" s="76"/>
      <c r="FG89" s="76"/>
      <c r="FH89" s="76"/>
      <c r="FI89" s="76"/>
      <c r="FJ89" s="76"/>
      <c r="FK89" s="76"/>
      <c r="FL89" s="76"/>
      <c r="FM89" s="76"/>
      <c r="FN89" s="76"/>
      <c r="FO89" s="76"/>
      <c r="FP89" s="76"/>
      <c r="FQ89" s="76"/>
      <c r="FR89" s="76"/>
      <c r="FS89" s="76"/>
      <c r="FT89" s="76"/>
      <c r="FU89" s="76"/>
      <c r="FV89" s="76"/>
      <c r="FW89" s="76"/>
      <c r="FX89" s="76"/>
      <c r="FY89" s="76"/>
      <c r="FZ89" s="76"/>
      <c r="GA89" s="76"/>
      <c r="GB89" s="76"/>
      <c r="GC89" s="76"/>
      <c r="GD89" s="76"/>
      <c r="GE89" s="76"/>
      <c r="GF89" s="76"/>
      <c r="GG89" s="76"/>
      <c r="GH89" s="76"/>
      <c r="GI89" s="76"/>
      <c r="GJ89" s="76"/>
      <c r="GK89" s="76"/>
      <c r="GL89" s="76"/>
      <c r="GM89" s="76"/>
      <c r="GN89" s="76"/>
      <c r="GO89" s="76"/>
      <c r="GP89" s="76"/>
      <c r="GQ89" s="76"/>
      <c r="GR89" s="76"/>
      <c r="GS89" s="76"/>
      <c r="GT89" s="76"/>
      <c r="GU89" s="76"/>
      <c r="GV89" s="76"/>
      <c r="GW89" s="76"/>
      <c r="GX89" s="76"/>
      <c r="GY89" s="76"/>
      <c r="GZ89" s="76"/>
      <c r="HA89" s="76"/>
      <c r="HB89" s="76"/>
      <c r="HC89" s="76"/>
      <c r="HD89" s="76"/>
      <c r="HE89" s="76"/>
      <c r="HF89" s="76"/>
      <c r="HG89" s="76"/>
      <c r="HH89" s="76"/>
      <c r="HI89" s="76"/>
      <c r="HJ89" s="76"/>
      <c r="HK89" s="76"/>
      <c r="HL89" s="76"/>
      <c r="HM89" s="76"/>
      <c r="HN89" s="76"/>
      <c r="HO89" s="76"/>
      <c r="HP89" s="76"/>
      <c r="HQ89" s="76"/>
      <c r="HR89" s="76"/>
      <c r="HS89" s="76"/>
      <c r="HT89" s="76"/>
      <c r="HU89" s="76"/>
      <c r="HV89" s="76"/>
      <c r="HW89" s="76"/>
      <c r="HX89" s="76"/>
      <c r="HY89" s="76"/>
      <c r="HZ89" s="76"/>
      <c r="IA89" s="76"/>
      <c r="IB89" s="76"/>
      <c r="IC89" s="76"/>
      <c r="ID89" s="76"/>
      <c r="IE89" s="76"/>
      <c r="IF89" s="76"/>
      <c r="IG89" s="76"/>
      <c r="IH89" s="76"/>
      <c r="II89" s="76"/>
      <c r="IJ89" s="76"/>
      <c r="IK89" s="76"/>
      <c r="IL89" s="76"/>
      <c r="IM89" s="76"/>
      <c r="IN89" s="76"/>
      <c r="IO89" s="76"/>
      <c r="IP89" s="76"/>
      <c r="IQ89" s="76"/>
      <c r="IR89" s="76"/>
      <c r="IS89" s="76"/>
      <c r="IT89" s="76"/>
      <c r="IU89" s="76"/>
      <c r="IV89" s="76"/>
      <c r="IW89" s="76"/>
      <c r="IX89" s="76"/>
      <c r="IY89" s="76"/>
      <c r="IZ89" s="76"/>
      <c r="JA89" s="76"/>
      <c r="JB89" s="76"/>
      <c r="JC89" s="76"/>
      <c r="JD89" s="76"/>
      <c r="JE89" s="76"/>
      <c r="JF89" s="76"/>
      <c r="JG89" s="76"/>
      <c r="JH89" s="76"/>
      <c r="JI89" s="76"/>
      <c r="JJ89" s="76"/>
      <c r="JK89" s="76"/>
      <c r="JL89" s="76"/>
      <c r="JM89" s="76"/>
      <c r="JN89" s="76"/>
      <c r="JO89" s="76"/>
      <c r="JP89" s="76"/>
      <c r="JQ89" s="76"/>
      <c r="JR89" s="76"/>
      <c r="JS89" s="76"/>
      <c r="JT89" s="76"/>
      <c r="JU89" s="76"/>
      <c r="JV89" s="76"/>
      <c r="JW89" s="76"/>
      <c r="JX89" s="76"/>
      <c r="JY89" s="76"/>
      <c r="JZ89" s="76"/>
      <c r="KA89" s="76"/>
      <c r="KB89" s="76"/>
      <c r="KC89" s="76"/>
      <c r="KD89" s="76"/>
      <c r="KE89" s="76"/>
      <c r="KF89" s="76"/>
      <c r="KG89" s="76"/>
      <c r="KH89" s="76"/>
      <c r="KI89" s="76"/>
      <c r="KJ89" s="76"/>
      <c r="KK89" s="76"/>
      <c r="KL89" s="76"/>
      <c r="KM89" s="76"/>
      <c r="KN89" s="76"/>
      <c r="KO89" s="76"/>
      <c r="KP89" s="76"/>
      <c r="KQ89" s="76"/>
      <c r="KR89" s="76"/>
      <c r="KS89" s="76"/>
      <c r="KT89" s="76"/>
      <c r="KU89" s="76"/>
      <c r="KV89" s="76"/>
      <c r="KW89" s="76"/>
      <c r="KX89" s="76"/>
      <c r="KY89" s="76"/>
      <c r="KZ89" s="76"/>
      <c r="LA89" s="76"/>
      <c r="LB89" s="76"/>
      <c r="LC89" s="76"/>
      <c r="LD89" s="76"/>
      <c r="LE89" s="76"/>
      <c r="LF89" s="76"/>
      <c r="LG89" s="76"/>
      <c r="LH89" s="76"/>
      <c r="LI89" s="76"/>
      <c r="LJ89" s="76"/>
      <c r="LK89" s="76"/>
      <c r="LL89" s="76"/>
      <c r="LM89" s="76"/>
      <c r="LN89" s="76"/>
      <c r="LO89" s="76"/>
      <c r="LP89" s="76"/>
      <c r="LQ89" s="76"/>
      <c r="LR89" s="76"/>
      <c r="LS89" s="76"/>
      <c r="LT89" s="76"/>
      <c r="LU89" s="76"/>
      <c r="LV89" s="76"/>
      <c r="LW89" s="76"/>
      <c r="LX89" s="76"/>
      <c r="LY89" s="76"/>
      <c r="LZ89" s="76"/>
      <c r="MA89" s="76"/>
      <c r="MB89" s="76"/>
      <c r="MC89" s="76"/>
      <c r="MD89" s="76"/>
      <c r="ME89" s="76"/>
      <c r="MF89" s="76"/>
      <c r="MG89" s="76"/>
      <c r="MH89" s="76"/>
      <c r="MI89" s="76"/>
      <c r="MJ89" s="76"/>
      <c r="MK89" s="76"/>
      <c r="ML89" s="76"/>
      <c r="MM89" s="76"/>
      <c r="MN89" s="76"/>
      <c r="MO89" s="76"/>
      <c r="MP89" s="76"/>
      <c r="MQ89" s="76"/>
      <c r="MR89" s="76"/>
      <c r="MS89" s="76"/>
      <c r="MT89" s="76"/>
      <c r="MU89" s="76"/>
      <c r="MV89" s="76"/>
      <c r="MW89" s="76"/>
      <c r="MX89" s="76"/>
      <c r="MY89" s="76"/>
      <c r="MZ89" s="76"/>
      <c r="NA89" s="76"/>
      <c r="NB89" s="76"/>
      <c r="NC89" s="76"/>
      <c r="ND89" s="76"/>
      <c r="NE89" s="76"/>
      <c r="NF89" s="76"/>
      <c r="NG89" s="76"/>
      <c r="NH89" s="76"/>
      <c r="NI89" s="76"/>
      <c r="NJ89" s="76"/>
      <c r="NK89" s="76"/>
      <c r="NL89" s="76"/>
      <c r="NM89" s="76"/>
      <c r="NN89" s="76"/>
      <c r="NO89" s="76"/>
      <c r="NP89" s="76"/>
      <c r="NQ89" s="76"/>
      <c r="NR89" s="76"/>
      <c r="NS89" s="76"/>
      <c r="NT89" s="76"/>
      <c r="NU89" s="76"/>
      <c r="NV89" s="76"/>
      <c r="NW89" s="76"/>
      <c r="NX89" s="76"/>
      <c r="NY89" s="76"/>
      <c r="NZ89" s="76"/>
      <c r="OA89" s="76"/>
      <c r="OB89" s="76"/>
      <c r="OC89" s="76"/>
      <c r="OD89" s="76"/>
      <c r="OE89" s="76"/>
      <c r="OF89" s="76"/>
      <c r="OG89" s="76"/>
      <c r="OH89" s="76"/>
      <c r="OI89" s="76"/>
      <c r="OJ89" s="76"/>
      <c r="OK89" s="76"/>
      <c r="OL89" s="76"/>
      <c r="OM89" s="76"/>
      <c r="ON89" s="76"/>
      <c r="OO89" s="76"/>
      <c r="OP89" s="76"/>
      <c r="OQ89" s="76"/>
      <c r="OR89" s="76"/>
      <c r="OS89" s="76"/>
      <c r="OT89" s="76"/>
      <c r="OU89" s="76"/>
      <c r="OV89" s="76"/>
      <c r="OW89" s="76"/>
      <c r="OX89" s="76"/>
      <c r="OY89" s="76"/>
      <c r="OZ89" s="76"/>
      <c r="PA89" s="76"/>
      <c r="PB89" s="76"/>
      <c r="PC89" s="76"/>
      <c r="PD89" s="76"/>
      <c r="PE89" s="76"/>
      <c r="PF89" s="76"/>
      <c r="PG89" s="76"/>
      <c r="PH89" s="76"/>
      <c r="PI89" s="76"/>
      <c r="PJ89" s="76"/>
      <c r="PK89" s="76"/>
      <c r="PL89" s="76"/>
      <c r="PM89" s="76"/>
      <c r="PN89" s="76"/>
      <c r="PO89" s="76"/>
      <c r="PP89" s="76"/>
      <c r="PQ89" s="76"/>
      <c r="PR89" s="76"/>
      <c r="PS89" s="76"/>
      <c r="PT89" s="76"/>
      <c r="PU89" s="76"/>
      <c r="PV89" s="76"/>
      <c r="PW89" s="76"/>
      <c r="PX89" s="76"/>
      <c r="PY89" s="76"/>
      <c r="PZ89" s="76"/>
      <c r="QA89" s="76"/>
      <c r="QB89" s="76"/>
      <c r="QC89" s="76"/>
      <c r="QD89" s="76"/>
      <c r="QE89" s="76"/>
      <c r="QF89" s="76"/>
      <c r="QG89" s="76"/>
      <c r="QH89" s="76"/>
      <c r="QI89" s="76"/>
      <c r="QJ89" s="76"/>
      <c r="QK89" s="76"/>
      <c r="QL89" s="76"/>
      <c r="QM89" s="76"/>
      <c r="QN89" s="76"/>
      <c r="QO89" s="76"/>
      <c r="QP89" s="76"/>
      <c r="QQ89" s="76"/>
      <c r="QR89" s="76"/>
      <c r="QS89" s="76"/>
      <c r="QT89" s="76"/>
      <c r="QU89" s="76"/>
      <c r="QV89" s="76"/>
      <c r="QW89" s="76"/>
      <c r="QX89" s="76"/>
      <c r="QY89" s="76"/>
      <c r="QZ89" s="76"/>
      <c r="RA89" s="76"/>
      <c r="RB89" s="76"/>
      <c r="RC89" s="76"/>
      <c r="RD89" s="76"/>
      <c r="RE89" s="76"/>
      <c r="RF89" s="76"/>
      <c r="RG89" s="76"/>
      <c r="RH89" s="76"/>
      <c r="RI89" s="76"/>
      <c r="RJ89" s="76"/>
      <c r="RK89" s="76"/>
      <c r="RL89" s="76"/>
      <c r="RM89" s="76"/>
      <c r="RN89" s="76"/>
      <c r="RO89" s="76"/>
      <c r="RP89" s="76"/>
      <c r="RQ89" s="76"/>
      <c r="RR89" s="76"/>
      <c r="RS89" s="76"/>
      <c r="RT89" s="76"/>
      <c r="RU89" s="76"/>
      <c r="RV89" s="76"/>
      <c r="RW89" s="76"/>
      <c r="RX89" s="76"/>
      <c r="RY89" s="76"/>
      <c r="RZ89" s="76"/>
      <c r="SA89" s="76"/>
      <c r="SB89" s="76"/>
      <c r="SC89" s="76"/>
      <c r="SD89" s="76"/>
      <c r="SE89" s="76"/>
      <c r="SF89" s="76"/>
      <c r="SG89" s="76"/>
      <c r="SH89" s="76"/>
      <c r="SI89" s="76"/>
      <c r="SJ89" s="76"/>
      <c r="SK89" s="76"/>
      <c r="SL89" s="76"/>
      <c r="SM89" s="76"/>
      <c r="SN89" s="76"/>
      <c r="SO89" s="76"/>
      <c r="SP89" s="76"/>
      <c r="SQ89" s="76"/>
      <c r="SR89" s="76"/>
      <c r="SS89" s="76"/>
      <c r="ST89" s="76"/>
      <c r="SU89" s="76"/>
      <c r="SV89" s="76"/>
      <c r="SW89" s="76"/>
      <c r="SX89" s="76"/>
      <c r="SY89" s="76"/>
      <c r="SZ89" s="76"/>
      <c r="TA89" s="76"/>
      <c r="TB89" s="76"/>
      <c r="TC89" s="76"/>
      <c r="TD89" s="76"/>
      <c r="TE89" s="76"/>
      <c r="TF89" s="76"/>
      <c r="TG89" s="76"/>
      <c r="TH89" s="76"/>
      <c r="TI89" s="76"/>
      <c r="TJ89" s="76"/>
      <c r="TK89" s="76"/>
      <c r="TL89" s="76"/>
      <c r="TM89" s="76"/>
      <c r="TN89" s="76"/>
      <c r="TO89" s="76"/>
      <c r="TP89" s="76"/>
      <c r="TQ89" s="76"/>
      <c r="TR89" s="76"/>
      <c r="TS89" s="76"/>
      <c r="TT89" s="76"/>
      <c r="TU89" s="76"/>
      <c r="TV89" s="76"/>
      <c r="TW89" s="76"/>
      <c r="TX89" s="76"/>
      <c r="TY89" s="76"/>
      <c r="TZ89" s="76"/>
      <c r="UA89" s="76"/>
      <c r="UB89" s="76"/>
      <c r="UC89" s="76"/>
      <c r="UD89" s="76"/>
      <c r="UE89" s="76"/>
      <c r="UF89" s="76"/>
      <c r="UG89" s="76"/>
      <c r="UH89" s="76"/>
      <c r="UI89" s="76"/>
      <c r="UJ89" s="76"/>
      <c r="UK89" s="76"/>
      <c r="UL89" s="76"/>
      <c r="UM89" s="76"/>
      <c r="UN89" s="76"/>
      <c r="UO89" s="76"/>
      <c r="UP89" s="76"/>
      <c r="UQ89" s="76"/>
      <c r="UR89" s="76"/>
      <c r="US89" s="76"/>
      <c r="UT89" s="76"/>
      <c r="UU89" s="76"/>
      <c r="UV89" s="76"/>
      <c r="UW89" s="76"/>
      <c r="UX89" s="76"/>
      <c r="UY89" s="76"/>
      <c r="UZ89" s="76"/>
      <c r="VA89" s="76"/>
      <c r="VB89" s="76"/>
      <c r="VC89" s="76"/>
      <c r="VD89" s="76"/>
      <c r="VE89" s="76"/>
      <c r="VF89" s="76"/>
      <c r="VG89" s="76"/>
      <c r="VH89" s="76"/>
      <c r="VI89" s="76"/>
      <c r="VJ89" s="76"/>
      <c r="VK89" s="76"/>
      <c r="VL89" s="76"/>
      <c r="VM89" s="76"/>
      <c r="VN89" s="76"/>
      <c r="VO89" s="76"/>
      <c r="VP89" s="76"/>
      <c r="VQ89" s="76"/>
      <c r="VR89" s="76"/>
      <c r="VS89" s="76"/>
      <c r="VT89" s="76"/>
      <c r="VU89" s="76"/>
      <c r="VV89" s="76"/>
      <c r="VW89" s="76"/>
      <c r="VX89" s="76"/>
      <c r="VY89" s="76"/>
      <c r="VZ89" s="76"/>
      <c r="WA89" s="76"/>
      <c r="WB89" s="76"/>
      <c r="WC89" s="76"/>
      <c r="WD89" s="76"/>
      <c r="WE89" s="76"/>
      <c r="WF89" s="76"/>
      <c r="WG89" s="76"/>
      <c r="WH89" s="76"/>
      <c r="WI89" s="76"/>
      <c r="WJ89" s="76"/>
      <c r="WK89" s="76"/>
      <c r="WL89" s="76"/>
      <c r="WM89" s="76"/>
      <c r="WN89" s="76"/>
      <c r="WO89" s="76"/>
      <c r="WP89" s="76"/>
      <c r="WQ89" s="76"/>
      <c r="WR89" s="76"/>
      <c r="WS89" s="76"/>
      <c r="WT89" s="76"/>
      <c r="WU89" s="76"/>
      <c r="WV89" s="76"/>
      <c r="WW89" s="76"/>
      <c r="WX89" s="76"/>
      <c r="WY89" s="76"/>
      <c r="WZ89" s="76"/>
      <c r="XA89" s="76"/>
      <c r="XB89" s="76"/>
      <c r="XC89" s="76"/>
      <c r="XD89" s="76"/>
      <c r="XE89" s="76"/>
      <c r="XF89" s="76"/>
      <c r="XG89" s="76"/>
      <c r="XH89" s="76"/>
      <c r="XI89" s="76"/>
      <c r="XJ89" s="76"/>
      <c r="XK89" s="76"/>
      <c r="XL89" s="76"/>
      <c r="XM89" s="76"/>
      <c r="XN89" s="76"/>
      <c r="XO89" s="76"/>
      <c r="XP89" s="76"/>
      <c r="XQ89" s="76"/>
      <c r="XR89" s="76"/>
      <c r="XS89" s="76"/>
      <c r="XT89" s="76"/>
      <c r="XU89" s="76"/>
      <c r="XV89" s="76"/>
      <c r="XW89" s="76"/>
      <c r="XX89" s="76"/>
      <c r="XY89" s="76"/>
      <c r="XZ89" s="76"/>
      <c r="YA89" s="76"/>
      <c r="YB89" s="76"/>
      <c r="YC89" s="76"/>
      <c r="YD89" s="76"/>
      <c r="YE89" s="76"/>
      <c r="YF89" s="76"/>
      <c r="YG89" s="76"/>
      <c r="YH89" s="76"/>
      <c r="YI89" s="76"/>
      <c r="YJ89" s="76"/>
      <c r="YK89" s="76"/>
      <c r="YL89" s="76"/>
      <c r="YM89" s="76"/>
      <c r="YN89" s="76"/>
      <c r="YO89" s="76"/>
      <c r="YP89" s="76"/>
      <c r="YQ89" s="76"/>
      <c r="YR89" s="76"/>
      <c r="YS89" s="76"/>
      <c r="YT89" s="76"/>
      <c r="YU89" s="76"/>
      <c r="YV89" s="76"/>
      <c r="YW89" s="76"/>
      <c r="YX89" s="76"/>
      <c r="YY89" s="76"/>
      <c r="YZ89" s="76"/>
      <c r="ZA89" s="76"/>
      <c r="ZB89" s="76"/>
      <c r="ZC89" s="76"/>
      <c r="ZD89" s="76"/>
      <c r="ZE89" s="76"/>
      <c r="ZF89" s="76"/>
      <c r="ZG89" s="76"/>
      <c r="ZH89" s="76"/>
      <c r="ZI89" s="76"/>
      <c r="ZJ89" s="76"/>
      <c r="ZK89" s="76"/>
      <c r="ZL89" s="76"/>
      <c r="ZM89" s="76"/>
      <c r="ZN89" s="76"/>
      <c r="ZO89" s="76"/>
      <c r="ZP89" s="76"/>
      <c r="ZQ89" s="76"/>
      <c r="ZR89" s="76"/>
      <c r="ZS89" s="76"/>
      <c r="ZT89" s="76"/>
      <c r="ZU89" s="76"/>
      <c r="ZV89" s="76"/>
      <c r="ZW89" s="76"/>
      <c r="ZX89" s="76"/>
      <c r="ZY89" s="76"/>
      <c r="ZZ89" s="76"/>
      <c r="AAA89" s="76"/>
      <c r="AAB89" s="76"/>
      <c r="AAC89" s="76"/>
      <c r="AAD89" s="76"/>
      <c r="AAE89" s="76"/>
      <c r="AAF89" s="76"/>
      <c r="AAG89" s="76"/>
      <c r="AAH89" s="76"/>
      <c r="AAI89" s="76"/>
      <c r="AAJ89" s="76"/>
      <c r="AAK89" s="76"/>
      <c r="AAL89" s="76"/>
      <c r="AAM89" s="76"/>
      <c r="AAN89" s="76"/>
      <c r="AAO89" s="76"/>
      <c r="AAP89" s="76"/>
      <c r="AAQ89" s="76"/>
      <c r="AAR89" s="76"/>
      <c r="AAS89" s="76"/>
      <c r="AAT89" s="76"/>
      <c r="AAU89" s="76"/>
      <c r="AAV89" s="76"/>
      <c r="AAW89" s="76"/>
      <c r="AAX89" s="76"/>
      <c r="AAY89" s="76"/>
      <c r="AAZ89" s="76"/>
      <c r="ABA89" s="76"/>
      <c r="ABB89" s="76"/>
      <c r="ABC89" s="76"/>
      <c r="ABD89" s="76"/>
      <c r="ABE89" s="76"/>
      <c r="ABF89" s="76"/>
      <c r="ABG89" s="76"/>
      <c r="ABH89" s="76"/>
      <c r="ABI89" s="76"/>
      <c r="ABJ89" s="76"/>
      <c r="ABK89" s="76"/>
      <c r="ABL89" s="76"/>
      <c r="ABM89" s="76"/>
      <c r="ABN89" s="76"/>
      <c r="ABO89" s="76"/>
      <c r="ABP89" s="76"/>
      <c r="ABQ89" s="76"/>
      <c r="ABR89" s="76"/>
      <c r="ABS89" s="76"/>
      <c r="ABT89" s="76"/>
      <c r="ABU89" s="76"/>
      <c r="ABV89" s="76"/>
      <c r="ABW89" s="76"/>
      <c r="ABX89" s="76"/>
      <c r="ABY89" s="76"/>
      <c r="ABZ89" s="76"/>
      <c r="ACA89" s="76"/>
      <c r="ACB89" s="76"/>
      <c r="ACC89" s="76"/>
      <c r="ACD89" s="76"/>
      <c r="ACE89" s="76"/>
      <c r="ACF89" s="76"/>
      <c r="ACG89" s="76"/>
      <c r="ACH89" s="76"/>
      <c r="ACI89" s="76"/>
      <c r="ACJ89" s="76"/>
      <c r="ACK89" s="76"/>
      <c r="ACL89" s="76"/>
      <c r="ACM89" s="76"/>
      <c r="ACN89" s="76"/>
      <c r="ACO89" s="76"/>
      <c r="ACP89" s="76"/>
      <c r="ACQ89" s="76"/>
      <c r="ACR89" s="76"/>
      <c r="ACS89" s="76"/>
      <c r="ACT89" s="76"/>
      <c r="ACU89" s="76"/>
      <c r="ACV89" s="76"/>
      <c r="ACW89" s="76"/>
      <c r="ACX89" s="76"/>
      <c r="ACY89" s="76"/>
      <c r="ACZ89" s="76"/>
      <c r="ADA89" s="76"/>
      <c r="ADB89" s="76"/>
      <c r="ADC89" s="76"/>
      <c r="ADD89" s="76"/>
      <c r="ADE89" s="76"/>
      <c r="ADF89" s="76"/>
      <c r="ADG89" s="76"/>
      <c r="ADH89" s="76"/>
      <c r="ADI89" s="76"/>
      <c r="ADJ89" s="76"/>
      <c r="ADK89" s="76"/>
      <c r="ADL89" s="76"/>
      <c r="ADM89" s="76"/>
      <c r="ADN89" s="76"/>
      <c r="ADO89" s="76"/>
      <c r="ADP89" s="76"/>
      <c r="ADQ89" s="76"/>
      <c r="ADR89" s="76"/>
      <c r="ADS89" s="76"/>
      <c r="ADT89" s="76"/>
      <c r="ADU89" s="76"/>
      <c r="ADV89" s="76"/>
      <c r="ADW89" s="76"/>
      <c r="ADX89" s="76"/>
      <c r="ADY89" s="76"/>
      <c r="ADZ89" s="76"/>
      <c r="AEA89" s="76"/>
      <c r="AEB89" s="76"/>
      <c r="AEC89" s="76"/>
      <c r="AED89" s="76"/>
      <c r="AEE89" s="76"/>
      <c r="AEF89" s="76"/>
      <c r="AEG89" s="76"/>
      <c r="AEH89" s="76"/>
      <c r="AEI89" s="76"/>
      <c r="AEJ89" s="76"/>
      <c r="AEK89" s="76"/>
      <c r="AEL89" s="76"/>
      <c r="AEM89" s="76"/>
      <c r="AEN89" s="76"/>
      <c r="AEO89" s="76"/>
      <c r="AEP89" s="76"/>
      <c r="AEQ89" s="76"/>
      <c r="AER89" s="76"/>
      <c r="AES89" s="76"/>
      <c r="AET89" s="76"/>
      <c r="AEU89" s="76"/>
      <c r="AEV89" s="76"/>
      <c r="AEW89" s="76"/>
      <c r="AEX89" s="76"/>
      <c r="AEY89" s="76"/>
      <c r="AEZ89" s="76"/>
      <c r="AFA89" s="76"/>
      <c r="AFB89" s="76"/>
      <c r="AFC89" s="76"/>
      <c r="AFD89" s="76"/>
      <c r="AFE89" s="76"/>
      <c r="AFF89" s="76"/>
      <c r="AFG89" s="76"/>
      <c r="AFH89" s="76"/>
      <c r="AFI89" s="76"/>
      <c r="AFJ89" s="76"/>
      <c r="AFK89" s="76"/>
      <c r="AFL89" s="76"/>
      <c r="AFM89" s="76"/>
      <c r="AFN89" s="76"/>
      <c r="AFO89" s="76"/>
      <c r="AFP89" s="76"/>
      <c r="AFQ89" s="76"/>
      <c r="AFR89" s="76"/>
      <c r="AFS89" s="76"/>
      <c r="AFT89" s="76"/>
      <c r="AFU89" s="76"/>
      <c r="AFV89" s="76"/>
      <c r="AFW89" s="76"/>
      <c r="AFX89" s="76"/>
      <c r="AFY89" s="76"/>
      <c r="AFZ89" s="76"/>
      <c r="AGA89" s="76"/>
      <c r="AGB89" s="76"/>
      <c r="AGC89" s="76"/>
      <c r="AGD89" s="76"/>
      <c r="AGE89" s="76"/>
      <c r="AGF89" s="76"/>
      <c r="AGG89" s="76"/>
      <c r="AGH89" s="76"/>
      <c r="AGI89" s="76"/>
      <c r="AGJ89" s="76"/>
      <c r="AGK89" s="76"/>
      <c r="AGL89" s="76"/>
      <c r="AGM89" s="76"/>
      <c r="AGN89" s="76"/>
      <c r="AGO89" s="76"/>
      <c r="AGP89" s="76"/>
      <c r="AGQ89" s="76"/>
      <c r="AGR89" s="76"/>
      <c r="AGS89" s="76"/>
      <c r="AGT89" s="76"/>
      <c r="AGU89" s="76"/>
      <c r="AGV89" s="76"/>
      <c r="AGW89" s="76"/>
      <c r="AGX89" s="76"/>
      <c r="AGY89" s="76"/>
      <c r="AGZ89" s="76"/>
      <c r="AHA89" s="76"/>
      <c r="AHB89" s="76"/>
      <c r="AHC89" s="76"/>
      <c r="AHD89" s="76"/>
      <c r="AHE89" s="76"/>
      <c r="AHF89" s="76"/>
      <c r="AHG89" s="76"/>
      <c r="AHH89" s="76"/>
      <c r="AHI89" s="76"/>
      <c r="AHJ89" s="76"/>
      <c r="AHK89" s="76"/>
      <c r="AHL89" s="76"/>
      <c r="AHM89" s="76"/>
      <c r="AHN89" s="76"/>
      <c r="AHO89" s="76"/>
      <c r="AHP89" s="76"/>
      <c r="AHQ89" s="76"/>
      <c r="AHR89" s="76"/>
      <c r="AHS89" s="76"/>
      <c r="AHT89" s="76"/>
      <c r="AHU89" s="76"/>
      <c r="AHV89" s="76"/>
      <c r="AHW89" s="76"/>
      <c r="AHX89" s="76"/>
      <c r="AHY89" s="76"/>
      <c r="AHZ89" s="76"/>
      <c r="AIA89" s="76"/>
      <c r="AIB89" s="76"/>
      <c r="AIC89" s="76"/>
      <c r="AID89" s="76"/>
      <c r="AIE89" s="76"/>
      <c r="AIF89" s="76"/>
      <c r="AIG89" s="76"/>
      <c r="AIH89" s="76"/>
      <c r="AII89" s="76"/>
      <c r="AIJ89" s="76"/>
      <c r="AIK89" s="76"/>
      <c r="AIL89" s="76"/>
      <c r="AIM89" s="76"/>
      <c r="AIN89" s="76"/>
      <c r="AIO89" s="76"/>
      <c r="AIP89" s="76"/>
      <c r="AIQ89" s="76"/>
      <c r="AIR89" s="76"/>
      <c r="AIS89" s="76"/>
      <c r="AIT89" s="76"/>
      <c r="AIU89" s="76"/>
      <c r="AIV89" s="76"/>
      <c r="AIW89" s="76"/>
      <c r="AIX89" s="76"/>
      <c r="AIY89" s="76"/>
      <c r="AIZ89" s="76"/>
      <c r="AJA89" s="76"/>
      <c r="AJB89" s="76"/>
      <c r="AJC89" s="76"/>
      <c r="AJD89" s="76"/>
      <c r="AJE89" s="76"/>
      <c r="AJF89" s="76"/>
      <c r="AJG89" s="76"/>
      <c r="AJH89" s="76"/>
      <c r="AJI89" s="76"/>
      <c r="AJJ89" s="76"/>
      <c r="AJK89" s="76"/>
      <c r="AJL89" s="76"/>
      <c r="AJM89" s="76"/>
      <c r="AJN89" s="76"/>
      <c r="AJO89" s="76"/>
      <c r="AJP89" s="76"/>
      <c r="AJQ89" s="76"/>
      <c r="AJR89" s="76"/>
      <c r="AJS89" s="76"/>
      <c r="AJT89" s="76"/>
      <c r="AJU89" s="76"/>
      <c r="AJV89" s="76"/>
      <c r="AJW89" s="76"/>
      <c r="AJX89" s="76"/>
      <c r="AJY89" s="76"/>
      <c r="AJZ89" s="76"/>
      <c r="AKA89" s="76"/>
      <c r="AKB89" s="76"/>
      <c r="AKC89" s="76"/>
      <c r="AKD89" s="76"/>
      <c r="AKE89" s="76"/>
      <c r="AKF89" s="76"/>
      <c r="AKG89" s="76"/>
      <c r="AKH89" s="76"/>
      <c r="AKI89" s="76"/>
      <c r="AKJ89" s="76"/>
      <c r="AKK89" s="76"/>
      <c r="AKL89" s="76"/>
      <c r="AKM89" s="76"/>
      <c r="AKN89" s="76"/>
      <c r="AKO89" s="76"/>
      <c r="AKP89" s="76"/>
      <c r="AKQ89" s="76"/>
      <c r="AKR89" s="76"/>
      <c r="AKS89" s="76"/>
      <c r="AKT89" s="76"/>
      <c r="AKU89" s="76"/>
      <c r="AKV89" s="76"/>
      <c r="AKW89" s="76"/>
      <c r="AKX89" s="76"/>
      <c r="AKY89" s="76"/>
      <c r="AKZ89" s="76"/>
      <c r="ALA89" s="76"/>
      <c r="ALB89" s="76"/>
      <c r="ALC89" s="76"/>
      <c r="ALD89" s="76"/>
      <c r="ALE89" s="76"/>
      <c r="ALF89" s="76"/>
      <c r="ALG89" s="76"/>
      <c r="ALH89" s="76"/>
      <c r="ALI89" s="76"/>
      <c r="ALJ89" s="76"/>
      <c r="ALK89" s="76"/>
      <c r="ALL89" s="76"/>
      <c r="ALM89" s="76"/>
      <c r="ALN89" s="76"/>
      <c r="ALO89" s="76"/>
      <c r="ALP89" s="76"/>
      <c r="ALQ89" s="76"/>
      <c r="ALR89" s="76"/>
      <c r="ALS89" s="76"/>
      <c r="ALT89" s="76"/>
      <c r="ALU89" s="76"/>
      <c r="ALV89" s="76"/>
      <c r="ALW89" s="76"/>
      <c r="ALX89" s="76"/>
      <c r="ALY89" s="76"/>
      <c r="ALZ89" s="76"/>
      <c r="AMA89" s="76"/>
      <c r="AMB89" s="76"/>
      <c r="AMC89" s="76"/>
      <c r="AMD89" s="76"/>
      <c r="AME89" s="76"/>
      <c r="AMF89" s="76"/>
      <c r="AMG89" s="76"/>
      <c r="AMH89" s="76"/>
      <c r="AMI89" s="76"/>
      <c r="AMJ89" s="76"/>
    </row>
    <row r="90" spans="1:1025" s="161" customFormat="1" x14ac:dyDescent="0.25">
      <c r="A90" s="184"/>
      <c r="B90" s="187">
        <v>102</v>
      </c>
      <c r="C90" s="93" t="s">
        <v>338</v>
      </c>
      <c r="D90" s="25">
        <v>389.4</v>
      </c>
      <c r="E90" s="1">
        <f>VLOOKUP(B90,[1]CaNhan!$A$1:$E$252,5,0)</f>
        <v>0.98</v>
      </c>
      <c r="F90" s="1">
        <f t="shared" ref="F90:F95" si="34">D90*E90</f>
        <v>381.61199999999997</v>
      </c>
      <c r="G90" s="1">
        <f>VLOOKUP(B90,[1]CaNhan!$A$1:$G$252,7,0)</f>
        <v>1.04</v>
      </c>
      <c r="H90" s="1">
        <f t="shared" ref="H90:H95" si="35">F90*G90</f>
        <v>396.87647999999996</v>
      </c>
      <c r="I90" s="241">
        <f>I$89/H$89*H90</f>
        <v>3876335.2865664521</v>
      </c>
      <c r="J90" s="93"/>
      <c r="K90" s="221">
        <f>VLOOKUP(B90,[1]CaNhan!$A$1:$D$252,4,0)</f>
        <v>389.4</v>
      </c>
      <c r="L90" s="250">
        <f t="shared" si="32"/>
        <v>0</v>
      </c>
    </row>
    <row r="91" spans="1:1025" s="161" customFormat="1" ht="19.5" customHeight="1" x14ac:dyDescent="0.25">
      <c r="A91" s="184"/>
      <c r="B91" s="187">
        <v>237</v>
      </c>
      <c r="C91" s="93" t="s">
        <v>340</v>
      </c>
      <c r="D91" s="1">
        <f>455*1.1</f>
        <v>500.50000000000006</v>
      </c>
      <c r="E91" s="1">
        <f>VLOOKUP(B91,[1]CaNhan!$A$1:$E$252,5,0)</f>
        <v>1</v>
      </c>
      <c r="F91" s="1">
        <f t="shared" si="34"/>
        <v>500.50000000000006</v>
      </c>
      <c r="G91" s="1">
        <f>VLOOKUP(B91,[1]CaNhan!$A$1:$G$252,7,0)</f>
        <v>0.98666600000000004</v>
      </c>
      <c r="H91" s="1">
        <f t="shared" si="35"/>
        <v>493.82633300000009</v>
      </c>
      <c r="I91" s="241">
        <f t="shared" ref="I91:I95" si="36">I$89/H$89*H91</f>
        <v>4823254.9332316592</v>
      </c>
      <c r="J91" s="93"/>
      <c r="K91" s="221">
        <f>VLOOKUP(B91,[1]CaNhan!$A$1:$D$252,4,0)</f>
        <v>500.5</v>
      </c>
      <c r="L91" s="250">
        <f t="shared" si="32"/>
        <v>0</v>
      </c>
    </row>
    <row r="92" spans="1:1025" x14ac:dyDescent="0.25">
      <c r="A92" s="184"/>
      <c r="B92" s="185">
        <v>426</v>
      </c>
      <c r="C92" s="117" t="s">
        <v>342</v>
      </c>
      <c r="D92" s="25">
        <v>389.4</v>
      </c>
      <c r="E92" s="1">
        <f>VLOOKUP(B92,[1]CaNhan!$A$1:$E$252,5,0)</f>
        <v>0.8</v>
      </c>
      <c r="F92" s="1">
        <f t="shared" si="34"/>
        <v>311.52</v>
      </c>
      <c r="G92" s="1">
        <f>VLOOKUP(B92,[1]CaNhan!$A$1:$G$252,7,0)</f>
        <v>0.91333299999999995</v>
      </c>
      <c r="H92" s="1">
        <f t="shared" si="35"/>
        <v>284.52149615999997</v>
      </c>
      <c r="I92" s="241">
        <f t="shared" si="36"/>
        <v>2778952.0692979572</v>
      </c>
      <c r="J92" s="117"/>
      <c r="K92" s="221">
        <f>VLOOKUP(B92,[1]CaNhan!$A$1:$D$252,4,0)</f>
        <v>389.4</v>
      </c>
      <c r="L92" s="250">
        <f t="shared" si="32"/>
        <v>0</v>
      </c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76"/>
      <c r="BK92" s="76"/>
      <c r="BL92" s="76"/>
      <c r="BM92" s="76"/>
      <c r="BN92" s="76"/>
      <c r="BO92" s="76"/>
      <c r="BP92" s="76"/>
      <c r="BQ92" s="76"/>
      <c r="BR92" s="76"/>
      <c r="BS92" s="76"/>
      <c r="BT92" s="76"/>
      <c r="BU92" s="76"/>
      <c r="BV92" s="76"/>
      <c r="BW92" s="76"/>
      <c r="BX92" s="76"/>
      <c r="BY92" s="76"/>
      <c r="BZ92" s="76"/>
      <c r="CA92" s="76"/>
      <c r="CB92" s="76"/>
      <c r="CC92" s="76"/>
      <c r="CD92" s="76"/>
      <c r="CE92" s="76"/>
      <c r="CF92" s="76"/>
      <c r="CG92" s="76"/>
      <c r="CH92" s="76"/>
      <c r="CI92" s="76"/>
      <c r="CJ92" s="76"/>
      <c r="CK92" s="76"/>
      <c r="CL92" s="76"/>
      <c r="CM92" s="76"/>
      <c r="CN92" s="76"/>
      <c r="CO92" s="76"/>
      <c r="CP92" s="76"/>
      <c r="CQ92" s="76"/>
      <c r="CR92" s="76"/>
      <c r="CS92" s="76"/>
      <c r="CT92" s="76"/>
      <c r="CU92" s="76"/>
      <c r="CV92" s="76"/>
      <c r="CW92" s="76"/>
      <c r="CX92" s="76"/>
      <c r="CY92" s="76"/>
      <c r="CZ92" s="76"/>
      <c r="DA92" s="76"/>
      <c r="DB92" s="76"/>
      <c r="DC92" s="76"/>
      <c r="DD92" s="76"/>
      <c r="DE92" s="76"/>
      <c r="DF92" s="76"/>
      <c r="DG92" s="76"/>
      <c r="DH92" s="76"/>
      <c r="DI92" s="76"/>
      <c r="DJ92" s="76"/>
      <c r="DK92" s="76"/>
      <c r="DL92" s="76"/>
      <c r="DM92" s="76"/>
      <c r="DN92" s="76"/>
      <c r="DO92" s="76"/>
      <c r="DP92" s="76"/>
      <c r="DQ92" s="76"/>
      <c r="DR92" s="76"/>
      <c r="DS92" s="76"/>
      <c r="DT92" s="76"/>
      <c r="DU92" s="76"/>
      <c r="DV92" s="76"/>
      <c r="DW92" s="76"/>
      <c r="DX92" s="76"/>
      <c r="DY92" s="76"/>
      <c r="DZ92" s="76"/>
      <c r="EA92" s="76"/>
      <c r="EB92" s="76"/>
      <c r="EC92" s="76"/>
      <c r="ED92" s="76"/>
      <c r="EE92" s="76"/>
      <c r="EF92" s="76"/>
      <c r="EG92" s="76"/>
      <c r="EH92" s="76"/>
      <c r="EI92" s="76"/>
      <c r="EJ92" s="76"/>
      <c r="EK92" s="76"/>
      <c r="EL92" s="76"/>
      <c r="EM92" s="76"/>
      <c r="EN92" s="76"/>
      <c r="EO92" s="76"/>
      <c r="EP92" s="76"/>
      <c r="EQ92" s="76"/>
      <c r="ER92" s="76"/>
      <c r="ES92" s="76"/>
      <c r="ET92" s="76"/>
      <c r="EU92" s="76"/>
      <c r="EV92" s="76"/>
      <c r="EW92" s="76"/>
      <c r="EX92" s="76"/>
      <c r="EY92" s="76"/>
      <c r="EZ92" s="76"/>
      <c r="FA92" s="76"/>
      <c r="FB92" s="76"/>
      <c r="FC92" s="76"/>
      <c r="FD92" s="76"/>
      <c r="FE92" s="76"/>
      <c r="FF92" s="76"/>
      <c r="FG92" s="76"/>
      <c r="FH92" s="76"/>
      <c r="FI92" s="76"/>
      <c r="FJ92" s="76"/>
      <c r="FK92" s="76"/>
      <c r="FL92" s="76"/>
      <c r="FM92" s="76"/>
      <c r="FN92" s="76"/>
      <c r="FO92" s="76"/>
      <c r="FP92" s="76"/>
      <c r="FQ92" s="76"/>
      <c r="FR92" s="76"/>
      <c r="FS92" s="76"/>
      <c r="FT92" s="76"/>
      <c r="FU92" s="76"/>
      <c r="FV92" s="76"/>
      <c r="FW92" s="76"/>
      <c r="FX92" s="76"/>
      <c r="FY92" s="76"/>
      <c r="FZ92" s="76"/>
      <c r="GA92" s="76"/>
      <c r="GB92" s="76"/>
      <c r="GC92" s="76"/>
      <c r="GD92" s="76"/>
      <c r="GE92" s="76"/>
      <c r="GF92" s="76"/>
      <c r="GG92" s="76"/>
      <c r="GH92" s="76"/>
      <c r="GI92" s="76"/>
      <c r="GJ92" s="76"/>
      <c r="GK92" s="76"/>
      <c r="GL92" s="76"/>
      <c r="GM92" s="76"/>
      <c r="GN92" s="76"/>
      <c r="GO92" s="76"/>
      <c r="GP92" s="76"/>
      <c r="GQ92" s="76"/>
      <c r="GR92" s="76"/>
      <c r="GS92" s="76"/>
      <c r="GT92" s="76"/>
      <c r="GU92" s="76"/>
      <c r="GV92" s="76"/>
      <c r="GW92" s="76"/>
      <c r="GX92" s="76"/>
      <c r="GY92" s="76"/>
      <c r="GZ92" s="76"/>
      <c r="HA92" s="76"/>
      <c r="HB92" s="76"/>
      <c r="HC92" s="76"/>
      <c r="HD92" s="76"/>
      <c r="HE92" s="76"/>
      <c r="HF92" s="76"/>
      <c r="HG92" s="76"/>
      <c r="HH92" s="76"/>
      <c r="HI92" s="76"/>
      <c r="HJ92" s="76"/>
      <c r="HK92" s="76"/>
      <c r="HL92" s="76"/>
      <c r="HM92" s="76"/>
      <c r="HN92" s="76"/>
      <c r="HO92" s="76"/>
      <c r="HP92" s="76"/>
      <c r="HQ92" s="76"/>
      <c r="HR92" s="76"/>
      <c r="HS92" s="76"/>
      <c r="HT92" s="76"/>
      <c r="HU92" s="76"/>
      <c r="HV92" s="76"/>
      <c r="HW92" s="76"/>
      <c r="HX92" s="76"/>
      <c r="HY92" s="76"/>
      <c r="HZ92" s="76"/>
      <c r="IA92" s="76"/>
      <c r="IB92" s="76"/>
      <c r="IC92" s="76"/>
      <c r="ID92" s="76"/>
      <c r="IE92" s="76"/>
      <c r="IF92" s="76"/>
      <c r="IG92" s="76"/>
      <c r="IH92" s="76"/>
      <c r="II92" s="76"/>
      <c r="IJ92" s="76"/>
      <c r="IK92" s="76"/>
      <c r="IL92" s="76"/>
      <c r="IM92" s="76"/>
      <c r="IN92" s="76"/>
      <c r="IO92" s="76"/>
      <c r="IP92" s="76"/>
      <c r="IQ92" s="76"/>
      <c r="IR92" s="76"/>
      <c r="IS92" s="76"/>
      <c r="IT92" s="76"/>
      <c r="IU92" s="76"/>
      <c r="IV92" s="76"/>
      <c r="IW92" s="76"/>
      <c r="IX92" s="76"/>
      <c r="IY92" s="76"/>
      <c r="IZ92" s="76"/>
      <c r="JA92" s="76"/>
      <c r="JB92" s="76"/>
      <c r="JC92" s="76"/>
      <c r="JD92" s="76"/>
      <c r="JE92" s="76"/>
      <c r="JF92" s="76"/>
      <c r="JG92" s="76"/>
      <c r="JH92" s="76"/>
      <c r="JI92" s="76"/>
      <c r="JJ92" s="76"/>
      <c r="JK92" s="76"/>
      <c r="JL92" s="76"/>
      <c r="JM92" s="76"/>
      <c r="JN92" s="76"/>
      <c r="JO92" s="76"/>
      <c r="JP92" s="76"/>
      <c r="JQ92" s="76"/>
      <c r="JR92" s="76"/>
      <c r="JS92" s="76"/>
      <c r="JT92" s="76"/>
      <c r="JU92" s="76"/>
      <c r="JV92" s="76"/>
      <c r="JW92" s="76"/>
      <c r="JX92" s="76"/>
      <c r="JY92" s="76"/>
      <c r="JZ92" s="76"/>
      <c r="KA92" s="76"/>
      <c r="KB92" s="76"/>
      <c r="KC92" s="76"/>
      <c r="KD92" s="76"/>
      <c r="KE92" s="76"/>
      <c r="KF92" s="76"/>
      <c r="KG92" s="76"/>
      <c r="KH92" s="76"/>
      <c r="KI92" s="76"/>
      <c r="KJ92" s="76"/>
      <c r="KK92" s="76"/>
      <c r="KL92" s="76"/>
      <c r="KM92" s="76"/>
      <c r="KN92" s="76"/>
      <c r="KO92" s="76"/>
      <c r="KP92" s="76"/>
      <c r="KQ92" s="76"/>
      <c r="KR92" s="76"/>
      <c r="KS92" s="76"/>
      <c r="KT92" s="76"/>
      <c r="KU92" s="76"/>
      <c r="KV92" s="76"/>
      <c r="KW92" s="76"/>
      <c r="KX92" s="76"/>
      <c r="KY92" s="76"/>
      <c r="KZ92" s="76"/>
      <c r="LA92" s="76"/>
      <c r="LB92" s="76"/>
      <c r="LC92" s="76"/>
      <c r="LD92" s="76"/>
      <c r="LE92" s="76"/>
      <c r="LF92" s="76"/>
      <c r="LG92" s="76"/>
      <c r="LH92" s="76"/>
      <c r="LI92" s="76"/>
      <c r="LJ92" s="76"/>
      <c r="LK92" s="76"/>
      <c r="LL92" s="76"/>
      <c r="LM92" s="76"/>
      <c r="LN92" s="76"/>
      <c r="LO92" s="76"/>
      <c r="LP92" s="76"/>
      <c r="LQ92" s="76"/>
      <c r="LR92" s="76"/>
      <c r="LS92" s="76"/>
      <c r="LT92" s="76"/>
      <c r="LU92" s="76"/>
      <c r="LV92" s="76"/>
      <c r="LW92" s="76"/>
      <c r="LX92" s="76"/>
      <c r="LY92" s="76"/>
      <c r="LZ92" s="76"/>
      <c r="MA92" s="76"/>
      <c r="MB92" s="76"/>
      <c r="MC92" s="76"/>
      <c r="MD92" s="76"/>
      <c r="ME92" s="76"/>
      <c r="MF92" s="76"/>
      <c r="MG92" s="76"/>
      <c r="MH92" s="76"/>
      <c r="MI92" s="76"/>
      <c r="MJ92" s="76"/>
      <c r="MK92" s="76"/>
      <c r="ML92" s="76"/>
      <c r="MM92" s="76"/>
      <c r="MN92" s="76"/>
      <c r="MO92" s="76"/>
      <c r="MP92" s="76"/>
      <c r="MQ92" s="76"/>
      <c r="MR92" s="76"/>
      <c r="MS92" s="76"/>
      <c r="MT92" s="76"/>
      <c r="MU92" s="76"/>
      <c r="MV92" s="76"/>
      <c r="MW92" s="76"/>
      <c r="MX92" s="76"/>
      <c r="MY92" s="76"/>
      <c r="MZ92" s="76"/>
      <c r="NA92" s="76"/>
      <c r="NB92" s="76"/>
      <c r="NC92" s="76"/>
      <c r="ND92" s="76"/>
      <c r="NE92" s="76"/>
      <c r="NF92" s="76"/>
      <c r="NG92" s="76"/>
      <c r="NH92" s="76"/>
      <c r="NI92" s="76"/>
      <c r="NJ92" s="76"/>
      <c r="NK92" s="76"/>
      <c r="NL92" s="76"/>
      <c r="NM92" s="76"/>
      <c r="NN92" s="76"/>
      <c r="NO92" s="76"/>
      <c r="NP92" s="76"/>
      <c r="NQ92" s="76"/>
      <c r="NR92" s="76"/>
      <c r="NS92" s="76"/>
      <c r="NT92" s="76"/>
      <c r="NU92" s="76"/>
      <c r="NV92" s="76"/>
      <c r="NW92" s="76"/>
      <c r="NX92" s="76"/>
      <c r="NY92" s="76"/>
      <c r="NZ92" s="76"/>
      <c r="OA92" s="76"/>
      <c r="OB92" s="76"/>
      <c r="OC92" s="76"/>
      <c r="OD92" s="76"/>
      <c r="OE92" s="76"/>
      <c r="OF92" s="76"/>
      <c r="OG92" s="76"/>
      <c r="OH92" s="76"/>
      <c r="OI92" s="76"/>
      <c r="OJ92" s="76"/>
      <c r="OK92" s="76"/>
      <c r="OL92" s="76"/>
      <c r="OM92" s="76"/>
      <c r="ON92" s="76"/>
      <c r="OO92" s="76"/>
      <c r="OP92" s="76"/>
      <c r="OQ92" s="76"/>
      <c r="OR92" s="76"/>
      <c r="OS92" s="76"/>
      <c r="OT92" s="76"/>
      <c r="OU92" s="76"/>
      <c r="OV92" s="76"/>
      <c r="OW92" s="76"/>
      <c r="OX92" s="76"/>
      <c r="OY92" s="76"/>
      <c r="OZ92" s="76"/>
      <c r="PA92" s="76"/>
      <c r="PB92" s="76"/>
      <c r="PC92" s="76"/>
      <c r="PD92" s="76"/>
      <c r="PE92" s="76"/>
      <c r="PF92" s="76"/>
      <c r="PG92" s="76"/>
      <c r="PH92" s="76"/>
      <c r="PI92" s="76"/>
      <c r="PJ92" s="76"/>
      <c r="PK92" s="76"/>
      <c r="PL92" s="76"/>
      <c r="PM92" s="76"/>
      <c r="PN92" s="76"/>
      <c r="PO92" s="76"/>
      <c r="PP92" s="76"/>
      <c r="PQ92" s="76"/>
      <c r="PR92" s="76"/>
      <c r="PS92" s="76"/>
      <c r="PT92" s="76"/>
      <c r="PU92" s="76"/>
      <c r="PV92" s="76"/>
      <c r="PW92" s="76"/>
      <c r="PX92" s="76"/>
      <c r="PY92" s="76"/>
      <c r="PZ92" s="76"/>
      <c r="QA92" s="76"/>
      <c r="QB92" s="76"/>
      <c r="QC92" s="76"/>
      <c r="QD92" s="76"/>
      <c r="QE92" s="76"/>
      <c r="QF92" s="76"/>
      <c r="QG92" s="76"/>
      <c r="QH92" s="76"/>
      <c r="QI92" s="76"/>
      <c r="QJ92" s="76"/>
      <c r="QK92" s="76"/>
      <c r="QL92" s="76"/>
      <c r="QM92" s="76"/>
      <c r="QN92" s="76"/>
      <c r="QO92" s="76"/>
      <c r="QP92" s="76"/>
      <c r="QQ92" s="76"/>
      <c r="QR92" s="76"/>
      <c r="QS92" s="76"/>
      <c r="QT92" s="76"/>
      <c r="QU92" s="76"/>
      <c r="QV92" s="76"/>
      <c r="QW92" s="76"/>
      <c r="QX92" s="76"/>
      <c r="QY92" s="76"/>
      <c r="QZ92" s="76"/>
      <c r="RA92" s="76"/>
      <c r="RB92" s="76"/>
      <c r="RC92" s="76"/>
      <c r="RD92" s="76"/>
      <c r="RE92" s="76"/>
      <c r="RF92" s="76"/>
      <c r="RG92" s="76"/>
      <c r="RH92" s="76"/>
      <c r="RI92" s="76"/>
      <c r="RJ92" s="76"/>
      <c r="RK92" s="76"/>
      <c r="RL92" s="76"/>
      <c r="RM92" s="76"/>
      <c r="RN92" s="76"/>
      <c r="RO92" s="76"/>
      <c r="RP92" s="76"/>
      <c r="RQ92" s="76"/>
      <c r="RR92" s="76"/>
      <c r="RS92" s="76"/>
      <c r="RT92" s="76"/>
      <c r="RU92" s="76"/>
      <c r="RV92" s="76"/>
      <c r="RW92" s="76"/>
      <c r="RX92" s="76"/>
      <c r="RY92" s="76"/>
      <c r="RZ92" s="76"/>
      <c r="SA92" s="76"/>
      <c r="SB92" s="76"/>
      <c r="SC92" s="76"/>
      <c r="SD92" s="76"/>
      <c r="SE92" s="76"/>
      <c r="SF92" s="76"/>
      <c r="SG92" s="76"/>
      <c r="SH92" s="76"/>
      <c r="SI92" s="76"/>
      <c r="SJ92" s="76"/>
      <c r="SK92" s="76"/>
      <c r="SL92" s="76"/>
      <c r="SM92" s="76"/>
      <c r="SN92" s="76"/>
      <c r="SO92" s="76"/>
      <c r="SP92" s="76"/>
      <c r="SQ92" s="76"/>
      <c r="SR92" s="76"/>
      <c r="SS92" s="76"/>
      <c r="ST92" s="76"/>
      <c r="SU92" s="76"/>
      <c r="SV92" s="76"/>
      <c r="SW92" s="76"/>
      <c r="SX92" s="76"/>
      <c r="SY92" s="76"/>
      <c r="SZ92" s="76"/>
      <c r="TA92" s="76"/>
      <c r="TB92" s="76"/>
      <c r="TC92" s="76"/>
      <c r="TD92" s="76"/>
      <c r="TE92" s="76"/>
      <c r="TF92" s="76"/>
      <c r="TG92" s="76"/>
      <c r="TH92" s="76"/>
      <c r="TI92" s="76"/>
      <c r="TJ92" s="76"/>
      <c r="TK92" s="76"/>
      <c r="TL92" s="76"/>
      <c r="TM92" s="76"/>
      <c r="TN92" s="76"/>
      <c r="TO92" s="76"/>
      <c r="TP92" s="76"/>
      <c r="TQ92" s="76"/>
      <c r="TR92" s="76"/>
      <c r="TS92" s="76"/>
      <c r="TT92" s="76"/>
      <c r="TU92" s="76"/>
      <c r="TV92" s="76"/>
      <c r="TW92" s="76"/>
      <c r="TX92" s="76"/>
      <c r="TY92" s="76"/>
      <c r="TZ92" s="76"/>
      <c r="UA92" s="76"/>
      <c r="UB92" s="76"/>
      <c r="UC92" s="76"/>
      <c r="UD92" s="76"/>
      <c r="UE92" s="76"/>
      <c r="UF92" s="76"/>
      <c r="UG92" s="76"/>
      <c r="UH92" s="76"/>
      <c r="UI92" s="76"/>
      <c r="UJ92" s="76"/>
      <c r="UK92" s="76"/>
      <c r="UL92" s="76"/>
      <c r="UM92" s="76"/>
      <c r="UN92" s="76"/>
      <c r="UO92" s="76"/>
      <c r="UP92" s="76"/>
      <c r="UQ92" s="76"/>
      <c r="UR92" s="76"/>
      <c r="US92" s="76"/>
      <c r="UT92" s="76"/>
      <c r="UU92" s="76"/>
      <c r="UV92" s="76"/>
      <c r="UW92" s="76"/>
      <c r="UX92" s="76"/>
      <c r="UY92" s="76"/>
      <c r="UZ92" s="76"/>
      <c r="VA92" s="76"/>
      <c r="VB92" s="76"/>
      <c r="VC92" s="76"/>
      <c r="VD92" s="76"/>
      <c r="VE92" s="76"/>
      <c r="VF92" s="76"/>
      <c r="VG92" s="76"/>
      <c r="VH92" s="76"/>
      <c r="VI92" s="76"/>
      <c r="VJ92" s="76"/>
      <c r="VK92" s="76"/>
      <c r="VL92" s="76"/>
      <c r="VM92" s="76"/>
      <c r="VN92" s="76"/>
      <c r="VO92" s="76"/>
      <c r="VP92" s="76"/>
      <c r="VQ92" s="76"/>
      <c r="VR92" s="76"/>
      <c r="VS92" s="76"/>
      <c r="VT92" s="76"/>
      <c r="VU92" s="76"/>
      <c r="VV92" s="76"/>
      <c r="VW92" s="76"/>
      <c r="VX92" s="76"/>
      <c r="VY92" s="76"/>
      <c r="VZ92" s="76"/>
      <c r="WA92" s="76"/>
      <c r="WB92" s="76"/>
      <c r="WC92" s="76"/>
      <c r="WD92" s="76"/>
      <c r="WE92" s="76"/>
      <c r="WF92" s="76"/>
      <c r="WG92" s="76"/>
      <c r="WH92" s="76"/>
      <c r="WI92" s="76"/>
      <c r="WJ92" s="76"/>
      <c r="WK92" s="76"/>
      <c r="WL92" s="76"/>
      <c r="WM92" s="76"/>
      <c r="WN92" s="76"/>
      <c r="WO92" s="76"/>
      <c r="WP92" s="76"/>
      <c r="WQ92" s="76"/>
      <c r="WR92" s="76"/>
      <c r="WS92" s="76"/>
      <c r="WT92" s="76"/>
      <c r="WU92" s="76"/>
      <c r="WV92" s="76"/>
      <c r="WW92" s="76"/>
      <c r="WX92" s="76"/>
      <c r="WY92" s="76"/>
      <c r="WZ92" s="76"/>
      <c r="XA92" s="76"/>
      <c r="XB92" s="76"/>
      <c r="XC92" s="76"/>
      <c r="XD92" s="76"/>
      <c r="XE92" s="76"/>
      <c r="XF92" s="76"/>
      <c r="XG92" s="76"/>
      <c r="XH92" s="76"/>
      <c r="XI92" s="76"/>
      <c r="XJ92" s="76"/>
      <c r="XK92" s="76"/>
      <c r="XL92" s="76"/>
      <c r="XM92" s="76"/>
      <c r="XN92" s="76"/>
      <c r="XO92" s="76"/>
      <c r="XP92" s="76"/>
      <c r="XQ92" s="76"/>
      <c r="XR92" s="76"/>
      <c r="XS92" s="76"/>
      <c r="XT92" s="76"/>
      <c r="XU92" s="76"/>
      <c r="XV92" s="76"/>
      <c r="XW92" s="76"/>
      <c r="XX92" s="76"/>
      <c r="XY92" s="76"/>
      <c r="XZ92" s="76"/>
      <c r="YA92" s="76"/>
      <c r="YB92" s="76"/>
      <c r="YC92" s="76"/>
      <c r="YD92" s="76"/>
      <c r="YE92" s="76"/>
      <c r="YF92" s="76"/>
      <c r="YG92" s="76"/>
      <c r="YH92" s="76"/>
      <c r="YI92" s="76"/>
      <c r="YJ92" s="76"/>
      <c r="YK92" s="76"/>
      <c r="YL92" s="76"/>
      <c r="YM92" s="76"/>
      <c r="YN92" s="76"/>
      <c r="YO92" s="76"/>
      <c r="YP92" s="76"/>
      <c r="YQ92" s="76"/>
      <c r="YR92" s="76"/>
      <c r="YS92" s="76"/>
      <c r="YT92" s="76"/>
      <c r="YU92" s="76"/>
      <c r="YV92" s="76"/>
      <c r="YW92" s="76"/>
      <c r="YX92" s="76"/>
      <c r="YY92" s="76"/>
      <c r="YZ92" s="76"/>
      <c r="ZA92" s="76"/>
      <c r="ZB92" s="76"/>
      <c r="ZC92" s="76"/>
      <c r="ZD92" s="76"/>
      <c r="ZE92" s="76"/>
      <c r="ZF92" s="76"/>
      <c r="ZG92" s="76"/>
      <c r="ZH92" s="76"/>
      <c r="ZI92" s="76"/>
      <c r="ZJ92" s="76"/>
      <c r="ZK92" s="76"/>
      <c r="ZL92" s="76"/>
      <c r="ZM92" s="76"/>
      <c r="ZN92" s="76"/>
      <c r="ZO92" s="76"/>
      <c r="ZP92" s="76"/>
      <c r="ZQ92" s="76"/>
      <c r="ZR92" s="76"/>
      <c r="ZS92" s="76"/>
      <c r="ZT92" s="76"/>
      <c r="ZU92" s="76"/>
      <c r="ZV92" s="76"/>
      <c r="ZW92" s="76"/>
      <c r="ZX92" s="76"/>
      <c r="ZY92" s="76"/>
      <c r="ZZ92" s="76"/>
      <c r="AAA92" s="76"/>
      <c r="AAB92" s="76"/>
      <c r="AAC92" s="76"/>
      <c r="AAD92" s="76"/>
      <c r="AAE92" s="76"/>
      <c r="AAF92" s="76"/>
      <c r="AAG92" s="76"/>
      <c r="AAH92" s="76"/>
      <c r="AAI92" s="76"/>
      <c r="AAJ92" s="76"/>
      <c r="AAK92" s="76"/>
      <c r="AAL92" s="76"/>
      <c r="AAM92" s="76"/>
      <c r="AAN92" s="76"/>
      <c r="AAO92" s="76"/>
      <c r="AAP92" s="76"/>
      <c r="AAQ92" s="76"/>
      <c r="AAR92" s="76"/>
      <c r="AAS92" s="76"/>
      <c r="AAT92" s="76"/>
      <c r="AAU92" s="76"/>
      <c r="AAV92" s="76"/>
      <c r="AAW92" s="76"/>
      <c r="AAX92" s="76"/>
      <c r="AAY92" s="76"/>
      <c r="AAZ92" s="76"/>
      <c r="ABA92" s="76"/>
      <c r="ABB92" s="76"/>
      <c r="ABC92" s="76"/>
      <c r="ABD92" s="76"/>
      <c r="ABE92" s="76"/>
      <c r="ABF92" s="76"/>
      <c r="ABG92" s="76"/>
      <c r="ABH92" s="76"/>
      <c r="ABI92" s="76"/>
      <c r="ABJ92" s="76"/>
      <c r="ABK92" s="76"/>
      <c r="ABL92" s="76"/>
      <c r="ABM92" s="76"/>
      <c r="ABN92" s="76"/>
      <c r="ABO92" s="76"/>
      <c r="ABP92" s="76"/>
      <c r="ABQ92" s="76"/>
      <c r="ABR92" s="76"/>
      <c r="ABS92" s="76"/>
      <c r="ABT92" s="76"/>
      <c r="ABU92" s="76"/>
      <c r="ABV92" s="76"/>
      <c r="ABW92" s="76"/>
      <c r="ABX92" s="76"/>
      <c r="ABY92" s="76"/>
      <c r="ABZ92" s="76"/>
      <c r="ACA92" s="76"/>
      <c r="ACB92" s="76"/>
      <c r="ACC92" s="76"/>
      <c r="ACD92" s="76"/>
      <c r="ACE92" s="76"/>
      <c r="ACF92" s="76"/>
      <c r="ACG92" s="76"/>
      <c r="ACH92" s="76"/>
      <c r="ACI92" s="76"/>
      <c r="ACJ92" s="76"/>
      <c r="ACK92" s="76"/>
      <c r="ACL92" s="76"/>
      <c r="ACM92" s="76"/>
      <c r="ACN92" s="76"/>
      <c r="ACO92" s="76"/>
      <c r="ACP92" s="76"/>
      <c r="ACQ92" s="76"/>
      <c r="ACR92" s="76"/>
      <c r="ACS92" s="76"/>
      <c r="ACT92" s="76"/>
      <c r="ACU92" s="76"/>
      <c r="ACV92" s="76"/>
      <c r="ACW92" s="76"/>
      <c r="ACX92" s="76"/>
      <c r="ACY92" s="76"/>
      <c r="ACZ92" s="76"/>
      <c r="ADA92" s="76"/>
      <c r="ADB92" s="76"/>
      <c r="ADC92" s="76"/>
      <c r="ADD92" s="76"/>
      <c r="ADE92" s="76"/>
      <c r="ADF92" s="76"/>
      <c r="ADG92" s="76"/>
      <c r="ADH92" s="76"/>
      <c r="ADI92" s="76"/>
      <c r="ADJ92" s="76"/>
      <c r="ADK92" s="76"/>
      <c r="ADL92" s="76"/>
      <c r="ADM92" s="76"/>
      <c r="ADN92" s="76"/>
      <c r="ADO92" s="76"/>
      <c r="ADP92" s="76"/>
      <c r="ADQ92" s="76"/>
      <c r="ADR92" s="76"/>
      <c r="ADS92" s="76"/>
      <c r="ADT92" s="76"/>
      <c r="ADU92" s="76"/>
      <c r="ADV92" s="76"/>
      <c r="ADW92" s="76"/>
      <c r="ADX92" s="76"/>
      <c r="ADY92" s="76"/>
      <c r="ADZ92" s="76"/>
      <c r="AEA92" s="76"/>
      <c r="AEB92" s="76"/>
      <c r="AEC92" s="76"/>
      <c r="AED92" s="76"/>
      <c r="AEE92" s="76"/>
      <c r="AEF92" s="76"/>
      <c r="AEG92" s="76"/>
      <c r="AEH92" s="76"/>
      <c r="AEI92" s="76"/>
      <c r="AEJ92" s="76"/>
      <c r="AEK92" s="76"/>
      <c r="AEL92" s="76"/>
      <c r="AEM92" s="76"/>
      <c r="AEN92" s="76"/>
      <c r="AEO92" s="76"/>
      <c r="AEP92" s="76"/>
      <c r="AEQ92" s="76"/>
      <c r="AER92" s="76"/>
      <c r="AES92" s="76"/>
      <c r="AET92" s="76"/>
      <c r="AEU92" s="76"/>
      <c r="AEV92" s="76"/>
      <c r="AEW92" s="76"/>
      <c r="AEX92" s="76"/>
      <c r="AEY92" s="76"/>
      <c r="AEZ92" s="76"/>
      <c r="AFA92" s="76"/>
      <c r="AFB92" s="76"/>
      <c r="AFC92" s="76"/>
      <c r="AFD92" s="76"/>
      <c r="AFE92" s="76"/>
      <c r="AFF92" s="76"/>
      <c r="AFG92" s="76"/>
      <c r="AFH92" s="76"/>
      <c r="AFI92" s="76"/>
      <c r="AFJ92" s="76"/>
      <c r="AFK92" s="76"/>
      <c r="AFL92" s="76"/>
      <c r="AFM92" s="76"/>
      <c r="AFN92" s="76"/>
      <c r="AFO92" s="76"/>
      <c r="AFP92" s="76"/>
      <c r="AFQ92" s="76"/>
      <c r="AFR92" s="76"/>
      <c r="AFS92" s="76"/>
      <c r="AFT92" s="76"/>
      <c r="AFU92" s="76"/>
      <c r="AFV92" s="76"/>
      <c r="AFW92" s="76"/>
      <c r="AFX92" s="76"/>
      <c r="AFY92" s="76"/>
      <c r="AFZ92" s="76"/>
      <c r="AGA92" s="76"/>
      <c r="AGB92" s="76"/>
      <c r="AGC92" s="76"/>
      <c r="AGD92" s="76"/>
      <c r="AGE92" s="76"/>
      <c r="AGF92" s="76"/>
      <c r="AGG92" s="76"/>
      <c r="AGH92" s="76"/>
      <c r="AGI92" s="76"/>
      <c r="AGJ92" s="76"/>
      <c r="AGK92" s="76"/>
      <c r="AGL92" s="76"/>
      <c r="AGM92" s="76"/>
      <c r="AGN92" s="76"/>
      <c r="AGO92" s="76"/>
      <c r="AGP92" s="76"/>
      <c r="AGQ92" s="76"/>
      <c r="AGR92" s="76"/>
      <c r="AGS92" s="76"/>
      <c r="AGT92" s="76"/>
      <c r="AGU92" s="76"/>
      <c r="AGV92" s="76"/>
      <c r="AGW92" s="76"/>
      <c r="AGX92" s="76"/>
      <c r="AGY92" s="76"/>
      <c r="AGZ92" s="76"/>
      <c r="AHA92" s="76"/>
      <c r="AHB92" s="76"/>
      <c r="AHC92" s="76"/>
      <c r="AHD92" s="76"/>
      <c r="AHE92" s="76"/>
      <c r="AHF92" s="76"/>
      <c r="AHG92" s="76"/>
      <c r="AHH92" s="76"/>
      <c r="AHI92" s="76"/>
      <c r="AHJ92" s="76"/>
      <c r="AHK92" s="76"/>
      <c r="AHL92" s="76"/>
      <c r="AHM92" s="76"/>
      <c r="AHN92" s="76"/>
      <c r="AHO92" s="76"/>
      <c r="AHP92" s="76"/>
      <c r="AHQ92" s="76"/>
      <c r="AHR92" s="76"/>
      <c r="AHS92" s="76"/>
      <c r="AHT92" s="76"/>
      <c r="AHU92" s="76"/>
      <c r="AHV92" s="76"/>
      <c r="AHW92" s="76"/>
      <c r="AHX92" s="76"/>
      <c r="AHY92" s="76"/>
      <c r="AHZ92" s="76"/>
      <c r="AIA92" s="76"/>
      <c r="AIB92" s="76"/>
      <c r="AIC92" s="76"/>
      <c r="AID92" s="76"/>
      <c r="AIE92" s="76"/>
      <c r="AIF92" s="76"/>
      <c r="AIG92" s="76"/>
      <c r="AIH92" s="76"/>
      <c r="AII92" s="76"/>
      <c r="AIJ92" s="76"/>
      <c r="AIK92" s="76"/>
      <c r="AIL92" s="76"/>
      <c r="AIM92" s="76"/>
      <c r="AIN92" s="76"/>
      <c r="AIO92" s="76"/>
      <c r="AIP92" s="76"/>
      <c r="AIQ92" s="76"/>
      <c r="AIR92" s="76"/>
      <c r="AIS92" s="76"/>
      <c r="AIT92" s="76"/>
      <c r="AIU92" s="76"/>
      <c r="AIV92" s="76"/>
      <c r="AIW92" s="76"/>
      <c r="AIX92" s="76"/>
      <c r="AIY92" s="76"/>
      <c r="AIZ92" s="76"/>
      <c r="AJA92" s="76"/>
      <c r="AJB92" s="76"/>
      <c r="AJC92" s="76"/>
      <c r="AJD92" s="76"/>
      <c r="AJE92" s="76"/>
      <c r="AJF92" s="76"/>
      <c r="AJG92" s="76"/>
      <c r="AJH92" s="76"/>
      <c r="AJI92" s="76"/>
      <c r="AJJ92" s="76"/>
      <c r="AJK92" s="76"/>
      <c r="AJL92" s="76"/>
      <c r="AJM92" s="76"/>
      <c r="AJN92" s="76"/>
      <c r="AJO92" s="76"/>
      <c r="AJP92" s="76"/>
      <c r="AJQ92" s="76"/>
      <c r="AJR92" s="76"/>
      <c r="AJS92" s="76"/>
      <c r="AJT92" s="76"/>
      <c r="AJU92" s="76"/>
      <c r="AJV92" s="76"/>
      <c r="AJW92" s="76"/>
      <c r="AJX92" s="76"/>
      <c r="AJY92" s="76"/>
      <c r="AJZ92" s="76"/>
      <c r="AKA92" s="76"/>
      <c r="AKB92" s="76"/>
      <c r="AKC92" s="76"/>
      <c r="AKD92" s="76"/>
      <c r="AKE92" s="76"/>
      <c r="AKF92" s="76"/>
      <c r="AKG92" s="76"/>
      <c r="AKH92" s="76"/>
      <c r="AKI92" s="76"/>
      <c r="AKJ92" s="76"/>
      <c r="AKK92" s="76"/>
      <c r="AKL92" s="76"/>
      <c r="AKM92" s="76"/>
      <c r="AKN92" s="76"/>
      <c r="AKO92" s="76"/>
      <c r="AKP92" s="76"/>
      <c r="AKQ92" s="76"/>
      <c r="AKR92" s="76"/>
      <c r="AKS92" s="76"/>
      <c r="AKT92" s="76"/>
      <c r="AKU92" s="76"/>
      <c r="AKV92" s="76"/>
      <c r="AKW92" s="76"/>
      <c r="AKX92" s="76"/>
      <c r="AKY92" s="76"/>
      <c r="AKZ92" s="76"/>
      <c r="ALA92" s="76"/>
      <c r="ALB92" s="76"/>
      <c r="ALC92" s="76"/>
      <c r="ALD92" s="76"/>
      <c r="ALE92" s="76"/>
      <c r="ALF92" s="76"/>
      <c r="ALG92" s="76"/>
      <c r="ALH92" s="76"/>
      <c r="ALI92" s="76"/>
      <c r="ALJ92" s="76"/>
      <c r="ALK92" s="76"/>
      <c r="ALL92" s="76"/>
      <c r="ALM92" s="76"/>
      <c r="ALN92" s="76"/>
      <c r="ALO92" s="76"/>
      <c r="ALP92" s="76"/>
      <c r="ALQ92" s="76"/>
      <c r="ALR92" s="76"/>
      <c r="ALS92" s="76"/>
      <c r="ALT92" s="76"/>
      <c r="ALU92" s="76"/>
      <c r="ALV92" s="76"/>
      <c r="ALW92" s="76"/>
      <c r="ALX92" s="76"/>
      <c r="ALY92" s="76"/>
      <c r="ALZ92" s="76"/>
      <c r="AMA92" s="76"/>
      <c r="AMB92" s="76"/>
      <c r="AMC92" s="76"/>
      <c r="AMD92" s="76"/>
      <c r="AME92" s="76"/>
      <c r="AMF92" s="76"/>
      <c r="AMG92" s="76"/>
      <c r="AMH92" s="76"/>
      <c r="AMI92" s="76"/>
      <c r="AMJ92" s="76"/>
    </row>
    <row r="93" spans="1:1025" s="125" customFormat="1" x14ac:dyDescent="0.25">
      <c r="A93" s="184"/>
      <c r="B93" s="187">
        <v>417</v>
      </c>
      <c r="C93" s="93" t="s">
        <v>296</v>
      </c>
      <c r="D93" s="1">
        <v>389.4</v>
      </c>
      <c r="E93" s="1">
        <f>VLOOKUP(B93,[1]CaNhan!$A$1:$E$252,5,0)</f>
        <v>0.95</v>
      </c>
      <c r="F93" s="1">
        <f t="shared" si="34"/>
        <v>369.92999999999995</v>
      </c>
      <c r="G93" s="1">
        <f>VLOOKUP(B93,[1]CaNhan!$A$1:$G$252,7,0)</f>
        <v>0.99333300000000002</v>
      </c>
      <c r="H93" s="1">
        <f t="shared" si="35"/>
        <v>367.46367668999994</v>
      </c>
      <c r="I93" s="241">
        <f t="shared" si="36"/>
        <v>3589057.2716349764</v>
      </c>
      <c r="J93" s="93"/>
      <c r="K93" s="221">
        <f>VLOOKUP(B93,[1]CaNhan!$A$1:$D$252,4,0)</f>
        <v>389.4</v>
      </c>
      <c r="L93" s="250">
        <f t="shared" si="32"/>
        <v>0</v>
      </c>
      <c r="AMK93" s="161"/>
    </row>
    <row r="94" spans="1:1025" s="125" customFormat="1" x14ac:dyDescent="0.25">
      <c r="A94" s="184"/>
      <c r="B94" s="187">
        <v>423</v>
      </c>
      <c r="C94" s="93" t="s">
        <v>297</v>
      </c>
      <c r="D94" s="1">
        <v>389.4</v>
      </c>
      <c r="E94" s="1">
        <f>VLOOKUP(B94,[1]CaNhan!$A$1:$E$252,5,0)</f>
        <v>1.02</v>
      </c>
      <c r="F94" s="1">
        <f t="shared" si="34"/>
        <v>397.18799999999999</v>
      </c>
      <c r="G94" s="1">
        <f>VLOOKUP(B94,[1]CaNhan!$A$1:$G$252,7,0)</f>
        <v>1.0633330000000001</v>
      </c>
      <c r="H94" s="1">
        <f t="shared" si="35"/>
        <v>422.34310760400001</v>
      </c>
      <c r="I94" s="241">
        <f t="shared" si="36"/>
        <v>4125070.5787440906</v>
      </c>
      <c r="J94" s="93"/>
      <c r="K94" s="221">
        <f>VLOOKUP(B94,[1]CaNhan!$A$1:$D$252,4,0)</f>
        <v>389.4</v>
      </c>
      <c r="L94" s="250">
        <f t="shared" si="32"/>
        <v>0</v>
      </c>
      <c r="AMK94" s="161"/>
    </row>
    <row r="95" spans="1:1025" s="161" customFormat="1" ht="20.25" customHeight="1" x14ac:dyDescent="0.25">
      <c r="A95" s="195"/>
      <c r="B95" s="187">
        <v>75</v>
      </c>
      <c r="C95" s="93" t="s">
        <v>330</v>
      </c>
      <c r="D95" s="1">
        <v>389.4</v>
      </c>
      <c r="E95" s="1">
        <f>VLOOKUP(B95,[1]CaNhan!$A$1:$E$252,5,0)</f>
        <v>0.95</v>
      </c>
      <c r="F95" s="1">
        <f t="shared" si="34"/>
        <v>369.92999999999995</v>
      </c>
      <c r="G95" s="1">
        <f>VLOOKUP(B95,[1]CaNhan!$A$1:$G$252,7,0)</f>
        <v>0.96</v>
      </c>
      <c r="H95" s="1">
        <f t="shared" si="35"/>
        <v>355.13279999999992</v>
      </c>
      <c r="I95" s="241">
        <f t="shared" si="36"/>
        <v>3468620.2721238267</v>
      </c>
      <c r="J95" s="93"/>
      <c r="K95" s="221">
        <f>VLOOKUP(B95,[1]CaNhan!$A$1:$D$252,4,0)</f>
        <v>389.4</v>
      </c>
      <c r="L95" s="250">
        <f t="shared" si="32"/>
        <v>0</v>
      </c>
    </row>
  </sheetData>
  <mergeCells count="2">
    <mergeCell ref="A16:A17"/>
    <mergeCell ref="A18:A27"/>
  </mergeCells>
  <pageMargins left="0.7" right="0.7" top="0.75" bottom="0.75" header="0.51180555555555496" footer="0.51180555555555496"/>
  <pageSetup paperSize="9" firstPageNumber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4" zoomScaleNormal="100" workbookViewId="0">
      <selection activeCell="H7" sqref="H7"/>
    </sheetView>
  </sheetViews>
  <sheetFormatPr defaultRowHeight="15" x14ac:dyDescent="0.25"/>
  <cols>
    <col min="1" max="1" width="15.42578125" style="76"/>
    <col min="2" max="2" width="15.42578125" style="131"/>
    <col min="3" max="3" width="23.28515625" style="167" customWidth="1"/>
    <col min="4" max="6" width="10.5703125" style="76"/>
    <col min="7" max="7" width="10.42578125" style="179" bestFit="1" customWidth="1"/>
    <col min="8" max="8" width="15.28515625" style="76"/>
    <col min="9" max="9" width="14.28515625" style="76" bestFit="1" customWidth="1"/>
    <col min="10" max="10" width="19.42578125" style="76" bestFit="1" customWidth="1"/>
    <col min="11" max="11" width="9.140625" style="76"/>
    <col min="12" max="12" width="12.5703125" style="76"/>
    <col min="13" max="13" width="15.85546875" style="76"/>
    <col min="14" max="14" width="12.5703125" style="76"/>
    <col min="15" max="15" width="9.140625" style="76"/>
    <col min="16" max="16" width="15.7109375" style="76"/>
    <col min="17" max="16384" width="9.140625" style="76"/>
  </cols>
  <sheetData>
    <row r="1" spans="1:15" x14ac:dyDescent="0.25">
      <c r="A1" s="79" t="s">
        <v>21</v>
      </c>
      <c r="B1" s="75"/>
      <c r="C1" s="76"/>
      <c r="G1" s="76"/>
      <c r="K1" s="200"/>
      <c r="L1" s="200" t="s">
        <v>29</v>
      </c>
    </row>
    <row r="2" spans="1:15" x14ac:dyDescent="0.25">
      <c r="B2" s="76"/>
      <c r="C2" s="76"/>
      <c r="G2" s="76"/>
      <c r="K2" s="200" t="s">
        <v>30</v>
      </c>
      <c r="L2" s="200">
        <v>1.1000000000000001</v>
      </c>
    </row>
    <row r="3" spans="1:15" x14ac:dyDescent="0.25">
      <c r="A3" s="79" t="s">
        <v>31</v>
      </c>
      <c r="B3" s="75"/>
      <c r="C3" s="373">
        <f>'VNPT TN '!H12</f>
        <v>112848753</v>
      </c>
      <c r="G3" s="76"/>
    </row>
    <row r="4" spans="1:15" x14ac:dyDescent="0.25">
      <c r="A4" s="79" t="s">
        <v>91</v>
      </c>
      <c r="B4" s="75"/>
      <c r="C4" s="374">
        <f>C3-H6</f>
        <v>102454347</v>
      </c>
      <c r="G4" s="76"/>
    </row>
    <row r="5" spans="1:15" x14ac:dyDescent="0.25">
      <c r="B5" s="81" t="s">
        <v>34</v>
      </c>
      <c r="C5" s="172" t="s">
        <v>35</v>
      </c>
      <c r="D5" s="85" t="s">
        <v>36</v>
      </c>
      <c r="E5" s="85" t="s">
        <v>37</v>
      </c>
      <c r="F5" s="85" t="s">
        <v>38</v>
      </c>
      <c r="G5" s="83" t="s">
        <v>39</v>
      </c>
      <c r="H5" s="85" t="s">
        <v>40</v>
      </c>
      <c r="J5" s="86"/>
    </row>
    <row r="6" spans="1:15" s="377" customFormat="1" x14ac:dyDescent="0.25">
      <c r="B6" s="384"/>
      <c r="C6" s="376" t="s">
        <v>365</v>
      </c>
      <c r="D6" s="540">
        <f>D14</f>
        <v>941.6</v>
      </c>
      <c r="E6" s="540">
        <f>F14</f>
        <v>941.6</v>
      </c>
      <c r="F6" s="363"/>
      <c r="G6" s="379"/>
      <c r="H6" s="386">
        <f>' Lãnh đạo ĐV'!F13</f>
        <v>10394406</v>
      </c>
      <c r="J6" s="385"/>
    </row>
    <row r="7" spans="1:15" x14ac:dyDescent="0.25">
      <c r="B7" s="88" t="s">
        <v>347</v>
      </c>
      <c r="C7" s="89" t="s">
        <v>348</v>
      </c>
      <c r="D7" s="121">
        <f>D16</f>
        <v>1739.1</v>
      </c>
      <c r="E7" s="121">
        <f>F16</f>
        <v>1739.1</v>
      </c>
      <c r="F7" s="121">
        <v>0.97</v>
      </c>
      <c r="G7" s="25">
        <f>E7*F7</f>
        <v>1686.9269999999999</v>
      </c>
      <c r="H7" s="91">
        <f>C$4/G$10*G7</f>
        <v>19071466.554984301</v>
      </c>
      <c r="J7" s="86"/>
    </row>
    <row r="8" spans="1:15" x14ac:dyDescent="0.25">
      <c r="B8" s="88" t="s">
        <v>343</v>
      </c>
      <c r="C8" s="89" t="s">
        <v>344</v>
      </c>
      <c r="D8" s="121">
        <f>D21</f>
        <v>5369.4666666666681</v>
      </c>
      <c r="E8" s="121">
        <f>F21</f>
        <v>5369.4666666666681</v>
      </c>
      <c r="F8" s="121">
        <v>0.97</v>
      </c>
      <c r="G8" s="25">
        <f t="shared" ref="G8:G9" si="0">E8*F8</f>
        <v>5208.3826666666682</v>
      </c>
      <c r="H8" s="91">
        <f t="shared" ref="H8:H9" si="1">C$4/G$10*G8</f>
        <v>58883102.726373643</v>
      </c>
      <c r="J8" s="86"/>
      <c r="L8" s="561" t="s">
        <v>49</v>
      </c>
    </row>
    <row r="9" spans="1:15" x14ac:dyDescent="0.25">
      <c r="B9" s="88" t="s">
        <v>345</v>
      </c>
      <c r="C9" s="89" t="s">
        <v>346</v>
      </c>
      <c r="D9" s="121">
        <f>D34</f>
        <v>2234.1</v>
      </c>
      <c r="E9" s="121">
        <f>F34</f>
        <v>2234.1</v>
      </c>
      <c r="F9" s="121">
        <v>0.97</v>
      </c>
      <c r="G9" s="25">
        <f t="shared" si="0"/>
        <v>2167.0769999999998</v>
      </c>
      <c r="H9" s="91">
        <f t="shared" si="1"/>
        <v>24499777.718642071</v>
      </c>
      <c r="J9" s="86"/>
    </row>
    <row r="10" spans="1:15" x14ac:dyDescent="0.25">
      <c r="B10" s="78"/>
      <c r="C10" s="117"/>
      <c r="D10" s="153">
        <f>SUM(D6:D9)</f>
        <v>10284.266666666668</v>
      </c>
      <c r="E10" s="153"/>
      <c r="F10" s="153"/>
      <c r="G10" s="97">
        <f>SUM(G7:G9)</f>
        <v>9062.3866666666672</v>
      </c>
      <c r="H10" s="99">
        <f>SUM(H6:H9)</f>
        <v>112848753.00000001</v>
      </c>
    </row>
    <row r="11" spans="1:15" x14ac:dyDescent="0.25">
      <c r="A11" s="107" t="s">
        <v>50</v>
      </c>
      <c r="B11" s="108"/>
      <c r="C11" s="102"/>
      <c r="D11" s="105"/>
      <c r="E11" s="105"/>
      <c r="F11" s="105"/>
      <c r="G11" s="80"/>
      <c r="H11" s="105"/>
      <c r="I11" s="106"/>
    </row>
    <row r="12" spans="1:15" x14ac:dyDescent="0.25">
      <c r="A12" s="86"/>
      <c r="B12" s="101"/>
      <c r="C12" s="102"/>
      <c r="D12" s="86"/>
      <c r="E12" s="86"/>
      <c r="F12" s="86"/>
      <c r="G12" s="76"/>
      <c r="H12" s="86"/>
      <c r="I12" s="86"/>
      <c r="L12" s="167"/>
    </row>
    <row r="13" spans="1:15" s="115" customFormat="1" x14ac:dyDescent="0.25">
      <c r="A13" s="81" t="s">
        <v>51</v>
      </c>
      <c r="B13" s="110" t="s">
        <v>52</v>
      </c>
      <c r="C13" s="111" t="s">
        <v>53</v>
      </c>
      <c r="D13" s="81" t="s">
        <v>36</v>
      </c>
      <c r="E13" s="81" t="s">
        <v>54</v>
      </c>
      <c r="F13" s="81" t="s">
        <v>37</v>
      </c>
      <c r="G13" s="113" t="s">
        <v>55</v>
      </c>
      <c r="H13" s="81" t="s">
        <v>39</v>
      </c>
      <c r="I13" s="538" t="s">
        <v>56</v>
      </c>
      <c r="J13" s="332" t="s">
        <v>100</v>
      </c>
      <c r="L13" s="180"/>
    </row>
    <row r="14" spans="1:15" ht="15" customHeight="1" x14ac:dyDescent="0.25">
      <c r="A14" s="622" t="s">
        <v>430</v>
      </c>
      <c r="B14" s="202"/>
      <c r="C14" s="117"/>
      <c r="D14" s="264">
        <f>D15</f>
        <v>941.6</v>
      </c>
      <c r="E14" s="264"/>
      <c r="F14" s="264">
        <f t="shared" ref="F14:H14" si="2">F15</f>
        <v>941.6</v>
      </c>
      <c r="G14" s="264"/>
      <c r="H14" s="264">
        <f t="shared" si="2"/>
        <v>938.4607056000001</v>
      </c>
      <c r="I14" s="541">
        <f>H6</f>
        <v>10394406</v>
      </c>
      <c r="J14" s="115"/>
      <c r="K14" s="222" t="e">
        <f>VLOOKUP(B14,[2]CaNhan!$A$1:$D$252,4,0)</f>
        <v>#N/A</v>
      </c>
      <c r="L14" s="244" t="e">
        <f>D14-K14</f>
        <v>#N/A</v>
      </c>
      <c r="M14" s="144"/>
      <c r="N14" s="87"/>
      <c r="O14" s="87"/>
    </row>
    <row r="15" spans="1:15" s="125" customFormat="1" ht="15" customHeight="1" x14ac:dyDescent="0.25">
      <c r="A15" s="628"/>
      <c r="B15" s="124">
        <v>14</v>
      </c>
      <c r="C15" s="93" t="s">
        <v>365</v>
      </c>
      <c r="D15" s="133">
        <f>856*L2</f>
        <v>941.6</v>
      </c>
      <c r="E15" s="251">
        <f>VLOOKUP(B15,[1]CaNhan!$A$1:$E$252,5,0)</f>
        <v>1</v>
      </c>
      <c r="F15" s="544">
        <f>D15*E15</f>
        <v>941.6</v>
      </c>
      <c r="G15" s="1">
        <f>VLOOKUP(B15,[1]CaNhan!$A$1:$G$252,7,0)</f>
        <v>0.99666600000000005</v>
      </c>
      <c r="H15" s="243">
        <f>F15*G15</f>
        <v>938.4607056000001</v>
      </c>
      <c r="I15" s="225">
        <f>H6</f>
        <v>10394406</v>
      </c>
      <c r="J15" s="212"/>
      <c r="K15" s="222">
        <f>VLOOKUP(B15,[1]CaNhan!$A$1:$D$252,4,0)*1.1</f>
        <v>941.6</v>
      </c>
      <c r="L15" s="244">
        <f>D15-K15</f>
        <v>0</v>
      </c>
    </row>
    <row r="16" spans="1:15" s="125" customFormat="1" ht="15" customHeight="1" x14ac:dyDescent="0.25">
      <c r="A16" s="622" t="s">
        <v>367</v>
      </c>
      <c r="B16" s="124"/>
      <c r="C16" s="93"/>
      <c r="D16" s="488">
        <f>SUM(D17:D20)</f>
        <v>1739.1</v>
      </c>
      <c r="E16" s="488"/>
      <c r="F16" s="488">
        <f t="shared" ref="F16:H16" si="3">SUM(F17:F20)</f>
        <v>1739.1</v>
      </c>
      <c r="G16" s="488"/>
      <c r="H16" s="488">
        <f t="shared" si="3"/>
        <v>1739.1</v>
      </c>
      <c r="I16" s="545">
        <f>H7</f>
        <v>19071466.554984301</v>
      </c>
      <c r="J16" s="222"/>
      <c r="K16" s="222"/>
      <c r="L16" s="244"/>
    </row>
    <row r="17" spans="1:15" x14ac:dyDescent="0.25">
      <c r="A17" s="623"/>
      <c r="B17" s="120">
        <v>405</v>
      </c>
      <c r="C17" s="117" t="s">
        <v>368</v>
      </c>
      <c r="D17" s="87">
        <v>465.3</v>
      </c>
      <c r="E17" s="251">
        <f>VLOOKUP(B17,[1]CaNhan!$A$1:$E$252,5,0)</f>
        <v>1</v>
      </c>
      <c r="F17" s="544">
        <f t="shared" ref="F17:F20" si="4">D17*E17</f>
        <v>465.3</v>
      </c>
      <c r="G17" s="1">
        <f>VLOOKUP(B17,[1]CaNhan!$A$1:$G$252,7,0)</f>
        <v>1</v>
      </c>
      <c r="H17" s="243">
        <f t="shared" ref="H17:H20" si="5">F17*G17</f>
        <v>465.3</v>
      </c>
      <c r="I17" s="225">
        <f>I$16/H$16*H17</f>
        <v>5102612.4938383047</v>
      </c>
      <c r="J17" s="78"/>
      <c r="K17" s="222">
        <f>VLOOKUP(B17,[1]CaNhan!$A$1:$D$252,4,0)</f>
        <v>465.3</v>
      </c>
      <c r="L17" s="244">
        <f>D17-K17</f>
        <v>0</v>
      </c>
      <c r="M17" s="137"/>
    </row>
    <row r="18" spans="1:15" ht="30" customHeight="1" x14ac:dyDescent="0.25">
      <c r="A18" s="623"/>
      <c r="B18" s="120">
        <v>365</v>
      </c>
      <c r="C18" s="117" t="s">
        <v>369</v>
      </c>
      <c r="D18" s="87">
        <v>424.6</v>
      </c>
      <c r="E18" s="251">
        <f>VLOOKUP(B18,[1]CaNhan!$A$1:$E$252,5,0)</f>
        <v>1</v>
      </c>
      <c r="F18" s="544">
        <f t="shared" si="4"/>
        <v>424.6</v>
      </c>
      <c r="G18" s="1">
        <f>VLOOKUP(B18,[1]CaNhan!$A$1:$G$252,7,0)</f>
        <v>1</v>
      </c>
      <c r="H18" s="243">
        <f t="shared" si="5"/>
        <v>424.6</v>
      </c>
      <c r="I18" s="225">
        <f t="shared" ref="I18:I20" si="6">I$16/H$16*H18</f>
        <v>4656284.6870486662</v>
      </c>
      <c r="J18" s="78"/>
      <c r="K18" s="222">
        <f>VLOOKUP(B18,[1]CaNhan!$A$1:$D$252,4,0)</f>
        <v>424.6</v>
      </c>
      <c r="L18" s="244">
        <f>D18-K18</f>
        <v>0</v>
      </c>
      <c r="M18" s="137"/>
    </row>
    <row r="19" spans="1:15" x14ac:dyDescent="0.25">
      <c r="A19" s="623"/>
      <c r="B19" s="120">
        <v>83</v>
      </c>
      <c r="C19" s="117" t="s">
        <v>370</v>
      </c>
      <c r="D19" s="87">
        <v>424.6</v>
      </c>
      <c r="E19" s="251">
        <f>VLOOKUP(B19,[1]CaNhan!$A$1:$E$252,5,0)</f>
        <v>1</v>
      </c>
      <c r="F19" s="544">
        <f t="shared" si="4"/>
        <v>424.6</v>
      </c>
      <c r="G19" s="1">
        <f>VLOOKUP(B19,[1]CaNhan!$A$1:$G$252,7,0)</f>
        <v>1</v>
      </c>
      <c r="H19" s="243">
        <f t="shared" si="5"/>
        <v>424.6</v>
      </c>
      <c r="I19" s="225">
        <f t="shared" si="6"/>
        <v>4656284.6870486662</v>
      </c>
      <c r="J19" s="78"/>
      <c r="K19" s="222">
        <f>VLOOKUP(B19,[1]CaNhan!$A$1:$D$252,4,0)</f>
        <v>424.6</v>
      </c>
      <c r="L19" s="244">
        <f>D19-K19</f>
        <v>0</v>
      </c>
      <c r="M19" s="137"/>
    </row>
    <row r="20" spans="1:15" x14ac:dyDescent="0.25">
      <c r="A20" s="628"/>
      <c r="B20" s="120">
        <v>406</v>
      </c>
      <c r="C20" s="117" t="s">
        <v>371</v>
      </c>
      <c r="D20" s="87">
        <v>424.6</v>
      </c>
      <c r="E20" s="251">
        <f>VLOOKUP(B20,[1]CaNhan!$A$1:$E$252,5,0)</f>
        <v>1</v>
      </c>
      <c r="F20" s="544">
        <f t="shared" si="4"/>
        <v>424.6</v>
      </c>
      <c r="G20" s="1">
        <f>VLOOKUP(B20,[1]CaNhan!$A$1:$G$252,7,0)</f>
        <v>1</v>
      </c>
      <c r="H20" s="243">
        <f t="shared" si="5"/>
        <v>424.6</v>
      </c>
      <c r="I20" s="225">
        <f t="shared" si="6"/>
        <v>4656284.6870486662</v>
      </c>
      <c r="J20" s="78"/>
      <c r="K20" s="222">
        <f>VLOOKUP(B20,[1]CaNhan!$A$1:$D$252,4,0)</f>
        <v>424.6</v>
      </c>
      <c r="L20" s="244">
        <f>D20-K20</f>
        <v>0</v>
      </c>
    </row>
    <row r="21" spans="1:15" x14ac:dyDescent="0.25">
      <c r="A21" s="214" t="s">
        <v>344</v>
      </c>
      <c r="B21" s="202"/>
      <c r="C21" s="111"/>
      <c r="D21" s="264">
        <f>SUM(D22:D33)</f>
        <v>5369.4666666666681</v>
      </c>
      <c r="E21" s="264"/>
      <c r="F21" s="264">
        <f t="shared" ref="F21:H21" si="7">SUM(F22:F33)</f>
        <v>5369.4666666666681</v>
      </c>
      <c r="G21" s="264"/>
      <c r="H21" s="264">
        <f t="shared" si="7"/>
        <v>5368.8645849666673</v>
      </c>
      <c r="I21" s="542">
        <f>H8</f>
        <v>58883102.726373643</v>
      </c>
      <c r="K21" s="242"/>
      <c r="L21" s="242"/>
      <c r="M21" s="242"/>
    </row>
    <row r="22" spans="1:15" s="222" customFormat="1" x14ac:dyDescent="0.25">
      <c r="A22" s="206"/>
      <c r="B22" s="124">
        <v>354</v>
      </c>
      <c r="C22" s="93" t="s">
        <v>349</v>
      </c>
      <c r="D22" s="93">
        <v>607.20000000000005</v>
      </c>
      <c r="E22" s="251">
        <f>VLOOKUP(B22,[1]CaNhan!$A$1:$E$252,5,0)</f>
        <v>1</v>
      </c>
      <c r="F22" s="544">
        <f t="shared" ref="F22:F33" si="8">D22*E22</f>
        <v>607.20000000000005</v>
      </c>
      <c r="G22" s="1">
        <f>VLOOKUP(B22,[1]CaNhan!$A$1:$G$252,7,0)</f>
        <v>1</v>
      </c>
      <c r="H22" s="243">
        <f t="shared" ref="H22:H33" si="9">F22*G22</f>
        <v>607.20000000000005</v>
      </c>
      <c r="I22" s="543">
        <f>I$21/H$21*H22</f>
        <v>6659475.0919157444</v>
      </c>
      <c r="J22" s="78"/>
      <c r="K22" s="222">
        <f>VLOOKUP(B22,[1]CaNhan!$A$1:$D$252,4,0)</f>
        <v>607.20000000000005</v>
      </c>
      <c r="L22" s="244">
        <f>D22-K22</f>
        <v>0</v>
      </c>
    </row>
    <row r="23" spans="1:15" s="115" customFormat="1" x14ac:dyDescent="0.25">
      <c r="A23" s="206"/>
      <c r="B23" s="120">
        <v>356</v>
      </c>
      <c r="C23" s="117" t="s">
        <v>351</v>
      </c>
      <c r="D23" s="93">
        <v>424.6</v>
      </c>
      <c r="E23" s="251">
        <f>VLOOKUP(B23,[1]CaNhan!$A$1:$E$252,5,0)</f>
        <v>1</v>
      </c>
      <c r="F23" s="544">
        <f t="shared" si="8"/>
        <v>424.6</v>
      </c>
      <c r="G23" s="1">
        <f>VLOOKUP(B23,[1]CaNhan!$A$1:$G$252,7,0)</f>
        <v>0.95333299999999999</v>
      </c>
      <c r="H23" s="243">
        <f t="shared" si="9"/>
        <v>404.78519180000001</v>
      </c>
      <c r="I23" s="543">
        <f t="shared" ref="I23:I33" si="10">I$21/H$21*H23</f>
        <v>4439487.6521219322</v>
      </c>
      <c r="J23" s="78"/>
      <c r="K23" s="222">
        <f>VLOOKUP(B23,[1]CaNhan!$A$1:$D$252,4,0)</f>
        <v>424.6</v>
      </c>
      <c r="L23" s="244">
        <f t="shared" ref="L23:L39" si="11">D23-K23</f>
        <v>0</v>
      </c>
      <c r="M23" s="242"/>
    </row>
    <row r="24" spans="1:15" s="222" customFormat="1" x14ac:dyDescent="0.25">
      <c r="A24" s="216"/>
      <c r="B24" s="124">
        <v>43</v>
      </c>
      <c r="C24" s="93" t="s">
        <v>352</v>
      </c>
      <c r="D24" s="93">
        <v>424.6</v>
      </c>
      <c r="E24" s="251">
        <f>VLOOKUP(B24,[1]CaNhan!$A$1:$E$252,5,0)</f>
        <v>1</v>
      </c>
      <c r="F24" s="544">
        <f t="shared" si="8"/>
        <v>424.6</v>
      </c>
      <c r="G24" s="1">
        <f>VLOOKUP(B24,[1]CaNhan!$A$1:$G$252,7,0)</f>
        <v>0.99333300000000002</v>
      </c>
      <c r="H24" s="243">
        <f t="shared" si="9"/>
        <v>421.76919180000004</v>
      </c>
      <c r="I24" s="543">
        <f t="shared" si="10"/>
        <v>4625759.9264320396</v>
      </c>
      <c r="J24" s="78"/>
      <c r="K24" s="222">
        <f>VLOOKUP(B24,[1]CaNhan!$A$1:$D$252,4,0)</f>
        <v>424.6</v>
      </c>
      <c r="L24" s="244">
        <f t="shared" si="11"/>
        <v>0</v>
      </c>
      <c r="M24" s="245" t="s">
        <v>388</v>
      </c>
      <c r="N24" s="222" t="s">
        <v>389</v>
      </c>
    </row>
    <row r="25" spans="1:15" s="246" customFormat="1" x14ac:dyDescent="0.25">
      <c r="A25" s="408"/>
      <c r="B25" s="284">
        <v>357</v>
      </c>
      <c r="C25" s="197" t="s">
        <v>353</v>
      </c>
      <c r="D25" s="410">
        <f>424.6*2/3</f>
        <v>283.06666666666666</v>
      </c>
      <c r="E25" s="349">
        <f>VLOOKUP(B25,[1]CaNhan!$A$1:$E$252,5,0)</f>
        <v>1</v>
      </c>
      <c r="F25" s="544">
        <f t="shared" si="8"/>
        <v>283.06666666666666</v>
      </c>
      <c r="G25" s="198">
        <f>AVERAGE(M25:N25)</f>
        <v>1</v>
      </c>
      <c r="H25" s="243">
        <f t="shared" si="9"/>
        <v>283.06666666666666</v>
      </c>
      <c r="I25" s="543">
        <f t="shared" si="10"/>
        <v>3104537.9051684504</v>
      </c>
      <c r="J25" s="346" t="s">
        <v>428</v>
      </c>
      <c r="K25" s="246">
        <f>VLOOKUP(B25,[1]CaNhan!$A$1:$D$252,4,0)</f>
        <v>424.6</v>
      </c>
      <c r="L25" s="409">
        <f t="shared" si="11"/>
        <v>-141.53333333333336</v>
      </c>
      <c r="M25" s="246">
        <v>1</v>
      </c>
      <c r="N25" s="246">
        <v>1</v>
      </c>
    </row>
    <row r="26" spans="1:15" s="115" customFormat="1" x14ac:dyDescent="0.25">
      <c r="A26" s="206"/>
      <c r="B26" s="120">
        <v>358</v>
      </c>
      <c r="C26" s="117" t="s">
        <v>354</v>
      </c>
      <c r="D26" s="93">
        <v>424.6</v>
      </c>
      <c r="E26" s="251">
        <f>VLOOKUP(B26,[1]CaNhan!$A$1:$E$252,5,0)</f>
        <v>1</v>
      </c>
      <c r="F26" s="544">
        <f t="shared" si="8"/>
        <v>424.6</v>
      </c>
      <c r="G26" s="1">
        <f>VLOOKUP(B26,[1]CaNhan!$A$1:$G$252,7,0)</f>
        <v>1.02</v>
      </c>
      <c r="H26" s="243">
        <f t="shared" si="9"/>
        <v>433.09200000000004</v>
      </c>
      <c r="I26" s="543">
        <f t="shared" si="10"/>
        <v>4749942.9949077303</v>
      </c>
      <c r="J26" s="78"/>
      <c r="K26" s="222">
        <f>VLOOKUP(B26,[1]CaNhan!$A$1:$D$252,4,0)</f>
        <v>424.6</v>
      </c>
      <c r="L26" s="244">
        <f t="shared" si="11"/>
        <v>0</v>
      </c>
      <c r="M26" s="242"/>
    </row>
    <row r="27" spans="1:15" s="115" customFormat="1" x14ac:dyDescent="0.25">
      <c r="A27" s="206"/>
      <c r="B27" s="120">
        <v>362</v>
      </c>
      <c r="C27" s="117" t="s">
        <v>355</v>
      </c>
      <c r="D27" s="93">
        <v>424.6</v>
      </c>
      <c r="E27" s="251">
        <f>VLOOKUP(B27,[1]CaNhan!$A$1:$E$252,5,0)</f>
        <v>1</v>
      </c>
      <c r="F27" s="544">
        <f t="shared" si="8"/>
        <v>424.6</v>
      </c>
      <c r="G27" s="1">
        <f>VLOOKUP(B27,[1]CaNhan!$A$1:$G$252,7,0)</f>
        <v>1</v>
      </c>
      <c r="H27" s="243">
        <f t="shared" si="9"/>
        <v>424.6</v>
      </c>
      <c r="I27" s="543">
        <f t="shared" si="10"/>
        <v>4656806.8577526761</v>
      </c>
      <c r="J27" s="78"/>
      <c r="K27" s="222">
        <f>VLOOKUP(B27,[1]CaNhan!$A$1:$D$252,4,0)</f>
        <v>424.6</v>
      </c>
      <c r="L27" s="244">
        <f t="shared" si="11"/>
        <v>0</v>
      </c>
      <c r="M27" s="242"/>
    </row>
    <row r="28" spans="1:15" s="222" customFormat="1" x14ac:dyDescent="0.25">
      <c r="A28" s="206"/>
      <c r="B28" s="120">
        <v>363</v>
      </c>
      <c r="C28" s="117" t="s">
        <v>356</v>
      </c>
      <c r="D28" s="93">
        <v>465.3</v>
      </c>
      <c r="E28" s="251">
        <f>VLOOKUP(B28,[1]CaNhan!$A$1:$E$252,5,0)</f>
        <v>1</v>
      </c>
      <c r="F28" s="544">
        <f t="shared" si="8"/>
        <v>465.3</v>
      </c>
      <c r="G28" s="1">
        <f>VLOOKUP(B28,[1]CaNhan!$A$1:$G$252,7,0)</f>
        <v>1.01</v>
      </c>
      <c r="H28" s="243">
        <f t="shared" si="9"/>
        <v>469.95300000000003</v>
      </c>
      <c r="I28" s="543">
        <f t="shared" si="10"/>
        <v>5154216.5643463107</v>
      </c>
      <c r="J28" s="78"/>
      <c r="K28" s="222">
        <f>VLOOKUP(B28,[1]CaNhan!$A$1:$D$252,4,0)</f>
        <v>465.3</v>
      </c>
      <c r="L28" s="244">
        <f t="shared" si="11"/>
        <v>0</v>
      </c>
    </row>
    <row r="29" spans="1:15" s="115" customFormat="1" x14ac:dyDescent="0.25">
      <c r="A29" s="206"/>
      <c r="B29" s="124">
        <v>364</v>
      </c>
      <c r="C29" s="93" t="s">
        <v>357</v>
      </c>
      <c r="D29" s="93">
        <v>535.70000000000005</v>
      </c>
      <c r="E29" s="251">
        <f>VLOOKUP(B29,[1]CaNhan!$A$1:$E$252,5,0)</f>
        <v>1</v>
      </c>
      <c r="F29" s="544">
        <f t="shared" si="8"/>
        <v>535.70000000000005</v>
      </c>
      <c r="G29" s="1">
        <f>VLOOKUP(B29,[1]CaNhan!$A$1:$G$252,7,0)</f>
        <v>1</v>
      </c>
      <c r="H29" s="243">
        <f t="shared" si="9"/>
        <v>535.70000000000005</v>
      </c>
      <c r="I29" s="543">
        <f t="shared" si="10"/>
        <v>5875297.7713097241</v>
      </c>
      <c r="J29" s="78"/>
      <c r="K29" s="222">
        <f>VLOOKUP(B29,[1]CaNhan!$A$1:$D$252,4,0)</f>
        <v>535.70000000000005</v>
      </c>
      <c r="L29" s="244">
        <f t="shared" si="11"/>
        <v>0</v>
      </c>
      <c r="M29" s="242"/>
    </row>
    <row r="30" spans="1:15" s="125" customFormat="1" x14ac:dyDescent="0.25">
      <c r="A30" s="216"/>
      <c r="B30" s="124">
        <v>367</v>
      </c>
      <c r="C30" s="93" t="s">
        <v>358</v>
      </c>
      <c r="D30" s="93">
        <v>465.3</v>
      </c>
      <c r="E30" s="251">
        <f>VLOOKUP(B30,[1]CaNhan!$A$1:$E$252,5,0)</f>
        <v>1</v>
      </c>
      <c r="F30" s="544">
        <f t="shared" si="8"/>
        <v>465.3</v>
      </c>
      <c r="G30" s="1">
        <f>VLOOKUP(B30,[1]CaNhan!$A$1:$G$252,7,0)</f>
        <v>1.003333</v>
      </c>
      <c r="H30" s="243">
        <f t="shared" si="9"/>
        <v>466.85084490000003</v>
      </c>
      <c r="I30" s="543">
        <f t="shared" si="10"/>
        <v>5120193.6318369079</v>
      </c>
      <c r="J30" s="133"/>
      <c r="K30" s="222">
        <f>VLOOKUP(B30,[1]CaNhan!$A$1:$D$252,4,0)</f>
        <v>465.3</v>
      </c>
      <c r="L30" s="244">
        <f t="shared" si="11"/>
        <v>0</v>
      </c>
      <c r="M30" s="222"/>
    </row>
    <row r="31" spans="1:15" x14ac:dyDescent="0.25">
      <c r="A31" s="206"/>
      <c r="B31" s="120">
        <v>368</v>
      </c>
      <c r="C31" s="117" t="s">
        <v>359</v>
      </c>
      <c r="D31" s="93">
        <v>424.6</v>
      </c>
      <c r="E31" s="251">
        <f>VLOOKUP(B31,[1]CaNhan!$A$1:$E$252,5,0)</f>
        <v>1</v>
      </c>
      <c r="F31" s="544">
        <f t="shared" si="8"/>
        <v>424.6</v>
      </c>
      <c r="G31" s="1">
        <f>VLOOKUP(B31,[1]CaNhan!$A$1:$G$252,7,0)</f>
        <v>1.01</v>
      </c>
      <c r="H31" s="243">
        <f t="shared" si="9"/>
        <v>428.846</v>
      </c>
      <c r="I31" s="543">
        <f t="shared" si="10"/>
        <v>4703374.9263302032</v>
      </c>
      <c r="J31" s="87"/>
      <c r="K31" s="222">
        <f>VLOOKUP(B31,[1]CaNhan!$A$1:$D$252,4,0)</f>
        <v>424.6</v>
      </c>
      <c r="L31" s="244">
        <f t="shared" si="11"/>
        <v>0</v>
      </c>
      <c r="M31" s="242"/>
    </row>
    <row r="32" spans="1:15" x14ac:dyDescent="0.25">
      <c r="A32" s="206"/>
      <c r="B32" s="120">
        <v>396</v>
      </c>
      <c r="C32" s="117" t="s">
        <v>360</v>
      </c>
      <c r="D32" s="93">
        <v>465.3</v>
      </c>
      <c r="E32" s="251">
        <f>VLOOKUP(B32,[1]CaNhan!$A$1:$E$252,5,0)</f>
        <v>1</v>
      </c>
      <c r="F32" s="544">
        <f t="shared" si="8"/>
        <v>465.3</v>
      </c>
      <c r="G32" s="1">
        <f>VLOOKUP(B32,[1]CaNhan!$A$1:$G$252,7,0)</f>
        <v>1.0066660000000001</v>
      </c>
      <c r="H32" s="243">
        <f t="shared" si="9"/>
        <v>468.40168980000004</v>
      </c>
      <c r="I32" s="543">
        <f t="shared" si="10"/>
        <v>5137202.5464992505</v>
      </c>
      <c r="J32" s="87"/>
      <c r="K32" s="222">
        <f>VLOOKUP(B32,[1]CaNhan!$A$1:$D$252,4,0)</f>
        <v>465.3</v>
      </c>
      <c r="L32" s="244">
        <f t="shared" si="11"/>
        <v>0</v>
      </c>
      <c r="M32" s="153" t="s">
        <v>388</v>
      </c>
      <c r="N32" s="153" t="s">
        <v>389</v>
      </c>
      <c r="O32" s="153" t="s">
        <v>390</v>
      </c>
    </row>
    <row r="33" spans="1:15" s="125" customFormat="1" x14ac:dyDescent="0.25">
      <c r="A33" s="279"/>
      <c r="B33" s="212">
        <v>715</v>
      </c>
      <c r="C33" s="133" t="s">
        <v>154</v>
      </c>
      <c r="D33" s="93">
        <v>424.6</v>
      </c>
      <c r="E33" s="251">
        <f>VLOOKUP(B33,[1]CaNhan!$A$1:$E$252,5,0)</f>
        <v>1</v>
      </c>
      <c r="F33" s="544">
        <f t="shared" si="8"/>
        <v>424.6</v>
      </c>
      <c r="G33" s="1">
        <f>VLOOKUP(B33,[1]CaNhan!$A$1:$G$252,7,0)</f>
        <v>1</v>
      </c>
      <c r="H33" s="243">
        <f t="shared" si="9"/>
        <v>424.6</v>
      </c>
      <c r="I33" s="543">
        <f t="shared" si="10"/>
        <v>4656806.8577526761</v>
      </c>
      <c r="J33" s="92" t="s">
        <v>438</v>
      </c>
      <c r="K33" s="222">
        <f>VLOOKUP(B33,[1]CaNhan!$A$1:$D$252,4,0)</f>
        <v>283.066666</v>
      </c>
      <c r="L33" s="244">
        <f t="shared" si="11"/>
        <v>141.53333400000002</v>
      </c>
      <c r="M33" s="125">
        <v>1</v>
      </c>
      <c r="N33" s="125">
        <v>1</v>
      </c>
      <c r="O33" s="125">
        <v>1</v>
      </c>
    </row>
    <row r="34" spans="1:15" ht="15" customHeight="1" x14ac:dyDescent="0.25">
      <c r="A34" s="622" t="s">
        <v>346</v>
      </c>
      <c r="B34" s="202"/>
      <c r="C34" s="117"/>
      <c r="D34" s="264">
        <f>SUM(D35:D39)</f>
        <v>2234.1</v>
      </c>
      <c r="E34" s="264"/>
      <c r="F34" s="264">
        <f t="shared" ref="F34:H34" si="12">SUM(F35:F39)</f>
        <v>2234.1</v>
      </c>
      <c r="G34" s="264"/>
      <c r="H34" s="264">
        <f t="shared" si="12"/>
        <v>2234.0995754</v>
      </c>
      <c r="I34" s="541">
        <f>H9</f>
        <v>24499777.718642071</v>
      </c>
      <c r="J34" s="115"/>
      <c r="K34" s="222" t="e">
        <f>VLOOKUP(B34,[2]CaNhan!$A$1:$D$252,4,0)</f>
        <v>#N/A</v>
      </c>
      <c r="L34" s="244" t="e">
        <f t="shared" si="11"/>
        <v>#N/A</v>
      </c>
      <c r="M34" s="137"/>
    </row>
    <row r="35" spans="1:15" ht="15" customHeight="1" x14ac:dyDescent="0.25">
      <c r="A35" s="622"/>
      <c r="B35" s="120">
        <v>353</v>
      </c>
      <c r="C35" s="117" t="s">
        <v>124</v>
      </c>
      <c r="D35" s="87">
        <v>424.6</v>
      </c>
      <c r="E35" s="251">
        <f>VLOOKUP(B35,[1]CaNhan!$A$1:$E$252,5,0)</f>
        <v>1</v>
      </c>
      <c r="F35" s="544">
        <f t="shared" ref="F35:F39" si="13">D35*E35</f>
        <v>424.6</v>
      </c>
      <c r="G35" s="1">
        <f>VLOOKUP(B35,[1]CaNhan!$A$1:$G$252,7,0)</f>
        <v>1.003333</v>
      </c>
      <c r="H35" s="243">
        <f t="shared" ref="H35:H39" si="14">F35*G35</f>
        <v>426.01519180000003</v>
      </c>
      <c r="I35" s="205">
        <f>I$34/H$34*H35</f>
        <v>4671804.97180657</v>
      </c>
      <c r="J35" s="78"/>
      <c r="K35" s="222">
        <f>VLOOKUP(B35,[1]CaNhan!$A$1:$D$252,4,0)</f>
        <v>424.6</v>
      </c>
      <c r="L35" s="244">
        <f t="shared" si="11"/>
        <v>0</v>
      </c>
      <c r="M35" s="137"/>
    </row>
    <row r="36" spans="1:15" x14ac:dyDescent="0.25">
      <c r="A36" s="622"/>
      <c r="B36" s="120">
        <v>361</v>
      </c>
      <c r="C36" s="117" t="s">
        <v>362</v>
      </c>
      <c r="D36" s="87">
        <v>424.6</v>
      </c>
      <c r="E36" s="251">
        <f>VLOOKUP(B36,[1]CaNhan!$A$1:$E$252,5,0)</f>
        <v>1</v>
      </c>
      <c r="F36" s="544">
        <f t="shared" si="13"/>
        <v>424.6</v>
      </c>
      <c r="G36" s="1">
        <f>VLOOKUP(B36,[1]CaNhan!$A$1:$G$252,7,0)</f>
        <v>0.99666600000000005</v>
      </c>
      <c r="H36" s="243">
        <f t="shared" si="14"/>
        <v>423.18438360000005</v>
      </c>
      <c r="I36" s="205">
        <f t="shared" ref="I36:I39" si="15">I$34/H$34*H36</f>
        <v>4640761.5158980796</v>
      </c>
      <c r="J36" s="78"/>
      <c r="K36" s="222">
        <f>VLOOKUP(B36,[1]CaNhan!$A$1:$D$252,4,0)</f>
        <v>424.6</v>
      </c>
      <c r="L36" s="244">
        <f t="shared" si="11"/>
        <v>0</v>
      </c>
      <c r="M36" s="137"/>
    </row>
    <row r="37" spans="1:15" x14ac:dyDescent="0.25">
      <c r="A37" s="622"/>
      <c r="B37" s="120">
        <v>404</v>
      </c>
      <c r="C37" s="117" t="s">
        <v>363</v>
      </c>
      <c r="D37" s="121">
        <v>535.70000000000005</v>
      </c>
      <c r="E37" s="251">
        <f>VLOOKUP(B37,[1]CaNhan!$A$1:$E$252,5,0)</f>
        <v>1</v>
      </c>
      <c r="F37" s="544">
        <f t="shared" si="13"/>
        <v>535.70000000000005</v>
      </c>
      <c r="G37" s="1">
        <f>VLOOKUP(B37,[1]CaNhan!$A$1:$G$252,7,0)</f>
        <v>1</v>
      </c>
      <c r="H37" s="243">
        <f t="shared" si="14"/>
        <v>535.70000000000005</v>
      </c>
      <c r="I37" s="205">
        <f t="shared" si="15"/>
        <v>5874640.086947199</v>
      </c>
      <c r="J37" s="78"/>
      <c r="K37" s="222">
        <f>VLOOKUP(B37,[1]CaNhan!$A$1:$D$252,4,0)</f>
        <v>535.70000000000005</v>
      </c>
      <c r="L37" s="244">
        <f t="shared" si="11"/>
        <v>0</v>
      </c>
      <c r="M37" s="137"/>
    </row>
    <row r="38" spans="1:15" x14ac:dyDescent="0.25">
      <c r="A38" s="622"/>
      <c r="B38" s="120">
        <v>409</v>
      </c>
      <c r="C38" s="117" t="s">
        <v>364</v>
      </c>
      <c r="D38" s="87">
        <v>424.6</v>
      </c>
      <c r="E38" s="251">
        <f>VLOOKUP(B38,[1]CaNhan!$A$1:$E$252,5,0)</f>
        <v>1</v>
      </c>
      <c r="F38" s="544">
        <f t="shared" si="13"/>
        <v>424.6</v>
      </c>
      <c r="G38" s="1">
        <f>VLOOKUP(B38,[1]CaNhan!$A$1:$G$252,7,0)</f>
        <v>1</v>
      </c>
      <c r="H38" s="243">
        <f t="shared" si="14"/>
        <v>424.6</v>
      </c>
      <c r="I38" s="205">
        <f t="shared" si="15"/>
        <v>4656285.5719951103</v>
      </c>
      <c r="J38" s="78"/>
      <c r="K38" s="222">
        <f>VLOOKUP(B38,[1]CaNhan!$A$1:$D$252,4,0)</f>
        <v>424.6</v>
      </c>
      <c r="L38" s="244">
        <f t="shared" si="11"/>
        <v>0</v>
      </c>
      <c r="M38" s="143"/>
      <c r="N38" s="86"/>
      <c r="O38" s="86"/>
    </row>
    <row r="39" spans="1:15" x14ac:dyDescent="0.25">
      <c r="A39" s="632"/>
      <c r="B39" s="120">
        <v>410</v>
      </c>
      <c r="C39" s="117" t="s">
        <v>366</v>
      </c>
      <c r="D39" s="87">
        <v>424.6</v>
      </c>
      <c r="E39" s="251">
        <f>VLOOKUP(B39,[1]CaNhan!$A$1:$E$252,5,0)</f>
        <v>1</v>
      </c>
      <c r="F39" s="544">
        <f t="shared" si="13"/>
        <v>424.6</v>
      </c>
      <c r="G39" s="1">
        <f>VLOOKUP(B39,[1]CaNhan!$A$1:$G$252,7,0)</f>
        <v>1</v>
      </c>
      <c r="H39" s="243">
        <f t="shared" si="14"/>
        <v>424.6</v>
      </c>
      <c r="I39" s="205">
        <f t="shared" si="15"/>
        <v>4656285.5719951103</v>
      </c>
      <c r="J39" s="78"/>
      <c r="K39" s="222">
        <f>VLOOKUP(B39,[1]CaNhan!$A$1:$D$252,4,0)</f>
        <v>424.6</v>
      </c>
      <c r="L39" s="244">
        <f t="shared" si="11"/>
        <v>0</v>
      </c>
      <c r="M39" s="105"/>
      <c r="N39" s="105"/>
      <c r="O39" s="105"/>
    </row>
  </sheetData>
  <mergeCells count="3">
    <mergeCell ref="A34:A39"/>
    <mergeCell ref="A16:A20"/>
    <mergeCell ref="A14:A15"/>
  </mergeCells>
  <pageMargins left="0.7" right="0.7" top="0.75" bottom="0.75" header="0.51180555555555496" footer="0.51180555555555496"/>
  <pageSetup paperSize="9" firstPageNumber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zoomScaleNormal="100" workbookViewId="0">
      <selection activeCell="I1" sqref="I1:I1048576"/>
    </sheetView>
  </sheetViews>
  <sheetFormatPr defaultColWidth="15.7109375" defaultRowHeight="15" x14ac:dyDescent="0.25"/>
  <cols>
    <col min="1" max="1" width="15.7109375" style="76"/>
    <col min="2" max="2" width="15.7109375" style="131"/>
    <col min="3" max="3" width="17.85546875" style="76" customWidth="1"/>
    <col min="4" max="4" width="15.7109375" style="313"/>
    <col min="5" max="5" width="15.7109375" style="254"/>
    <col min="6" max="6" width="15.7109375" style="290"/>
    <col min="7" max="7" width="15.7109375" style="314"/>
    <col min="8" max="8" width="15.7109375" style="290"/>
    <col min="9" max="9" width="15.7109375" style="314"/>
    <col min="10" max="16384" width="15.7109375" style="76"/>
  </cols>
  <sheetData>
    <row r="1" spans="1:15" x14ac:dyDescent="0.25">
      <c r="A1" s="79" t="s">
        <v>372</v>
      </c>
      <c r="B1" s="75"/>
      <c r="D1" s="290"/>
      <c r="G1" s="290"/>
      <c r="I1" s="290"/>
      <c r="K1" s="78"/>
      <c r="L1" s="78" t="s">
        <v>29</v>
      </c>
    </row>
    <row r="2" spans="1:15" x14ac:dyDescent="0.25">
      <c r="B2" s="76"/>
      <c r="D2" s="290"/>
      <c r="G2" s="290"/>
      <c r="I2" s="567" t="s">
        <v>49</v>
      </c>
      <c r="K2" s="78" t="s">
        <v>30</v>
      </c>
      <c r="L2" s="78">
        <v>1.1499999999999999</v>
      </c>
    </row>
    <row r="3" spans="1:15" x14ac:dyDescent="0.25">
      <c r="A3" s="79" t="s">
        <v>31</v>
      </c>
      <c r="B3" s="75"/>
      <c r="D3" s="290"/>
      <c r="G3" s="290"/>
      <c r="I3" s="290"/>
    </row>
    <row r="4" spans="1:15" x14ac:dyDescent="0.25">
      <c r="A4" s="79" t="s">
        <v>373</v>
      </c>
      <c r="B4" s="75"/>
      <c r="C4" s="132">
        <f>'VNPT TN '!H13</f>
        <v>63802947</v>
      </c>
      <c r="D4" s="290"/>
      <c r="G4" s="290"/>
      <c r="I4" s="290"/>
      <c r="K4" s="76" t="s">
        <v>374</v>
      </c>
    </row>
    <row r="5" spans="1:15" x14ac:dyDescent="0.25">
      <c r="B5" s="81" t="s">
        <v>34</v>
      </c>
      <c r="C5" s="134" t="s">
        <v>35</v>
      </c>
      <c r="D5" s="291" t="s">
        <v>36</v>
      </c>
      <c r="E5" s="251" t="s">
        <v>37</v>
      </c>
      <c r="F5" s="292" t="s">
        <v>38</v>
      </c>
      <c r="G5" s="291" t="s">
        <v>39</v>
      </c>
      <c r="H5" s="292" t="s">
        <v>40</v>
      </c>
      <c r="I5" s="290"/>
      <c r="J5" s="86"/>
      <c r="K5" s="85" t="s">
        <v>388</v>
      </c>
      <c r="L5" s="85" t="s">
        <v>389</v>
      </c>
      <c r="M5" s="85" t="s">
        <v>390</v>
      </c>
    </row>
    <row r="6" spans="1:15" ht="30" x14ac:dyDescent="0.25">
      <c r="B6" s="88" t="s">
        <v>375</v>
      </c>
      <c r="C6" s="248" t="s">
        <v>23</v>
      </c>
      <c r="D6" s="293">
        <f>D11</f>
        <v>5697.1</v>
      </c>
      <c r="E6" s="251">
        <f>F11</f>
        <v>5282.5825000000004</v>
      </c>
      <c r="F6" s="317">
        <f>'VNPT TN '!C13</f>
        <v>0.99</v>
      </c>
      <c r="G6" s="295">
        <f>E6*F6</f>
        <v>5229.7566750000005</v>
      </c>
      <c r="H6" s="296">
        <f>C4/G7*G6</f>
        <v>63802947</v>
      </c>
      <c r="I6" s="290"/>
      <c r="J6" s="86"/>
      <c r="K6" s="87"/>
      <c r="L6" s="87"/>
      <c r="M6" s="87"/>
    </row>
    <row r="7" spans="1:15" x14ac:dyDescent="0.25">
      <c r="B7" s="78"/>
      <c r="C7" s="87"/>
      <c r="D7" s="297">
        <f>SUM(D6:D6)</f>
        <v>5697.1</v>
      </c>
      <c r="E7" s="251"/>
      <c r="F7" s="298"/>
      <c r="G7" s="299">
        <f>SUM(G6:G6)</f>
        <v>5229.7566750000005</v>
      </c>
      <c r="H7" s="298">
        <f>SUM(H6:H6)</f>
        <v>63802947</v>
      </c>
      <c r="I7" s="290"/>
    </row>
    <row r="8" spans="1:15" x14ac:dyDescent="0.25">
      <c r="A8" s="107" t="s">
        <v>50</v>
      </c>
      <c r="B8" s="108"/>
      <c r="C8" s="86"/>
      <c r="D8" s="300"/>
      <c r="E8" s="316"/>
      <c r="F8" s="301"/>
      <c r="G8" s="300"/>
      <c r="H8" s="301"/>
      <c r="I8" s="302"/>
    </row>
    <row r="9" spans="1:15" x14ac:dyDescent="0.25">
      <c r="A9" s="86"/>
      <c r="B9" s="101"/>
      <c r="C9" s="86"/>
      <c r="D9" s="303"/>
      <c r="E9" s="316"/>
      <c r="F9" s="304"/>
      <c r="G9" s="305"/>
      <c r="H9" s="304"/>
      <c r="I9" s="306"/>
    </row>
    <row r="10" spans="1:15" s="115" customFormat="1" x14ac:dyDescent="0.25">
      <c r="A10" s="81" t="s">
        <v>51</v>
      </c>
      <c r="B10" s="110" t="s">
        <v>52</v>
      </c>
      <c r="C10" s="110" t="s">
        <v>53</v>
      </c>
      <c r="D10" s="307" t="s">
        <v>36</v>
      </c>
      <c r="E10" s="339" t="s">
        <v>54</v>
      </c>
      <c r="F10" s="308" t="s">
        <v>37</v>
      </c>
      <c r="G10" s="307" t="s">
        <v>55</v>
      </c>
      <c r="H10" s="308" t="s">
        <v>39</v>
      </c>
      <c r="I10" s="309" t="s">
        <v>56</v>
      </c>
      <c r="L10" s="3"/>
    </row>
    <row r="11" spans="1:15" ht="15" customHeight="1" x14ac:dyDescent="0.25">
      <c r="A11" s="622" t="s">
        <v>23</v>
      </c>
      <c r="B11" s="202"/>
      <c r="C11" s="81"/>
      <c r="D11" s="307">
        <f>SUM(D12:D21)</f>
        <v>5697.1</v>
      </c>
      <c r="E11" s="307"/>
      <c r="F11" s="307">
        <f t="shared" ref="F11:H11" si="0">SUM(F12:F21)</f>
        <v>5282.5825000000004</v>
      </c>
      <c r="G11" s="307"/>
      <c r="H11" s="307">
        <f t="shared" si="0"/>
        <v>5242.5683699450001</v>
      </c>
      <c r="I11" s="309">
        <f>H6</f>
        <v>63802947</v>
      </c>
    </row>
    <row r="12" spans="1:15" x14ac:dyDescent="0.25">
      <c r="A12" s="623"/>
      <c r="B12" s="120">
        <v>60</v>
      </c>
      <c r="C12" s="87" t="s">
        <v>376</v>
      </c>
      <c r="D12" s="310">
        <f>487*L2</f>
        <v>560.04999999999995</v>
      </c>
      <c r="E12" s="251">
        <f>VLOOKUP(B12,[1]CaNhan!$A$1:$E$252,5,0)</f>
        <v>1</v>
      </c>
      <c r="F12" s="294">
        <f>D12*E12</f>
        <v>560.04999999999995</v>
      </c>
      <c r="G12" s="317">
        <f>VLOOKUP(B12,[1]CaNhan!$A$1:$G$252,7,0)</f>
        <v>0.99666600000000005</v>
      </c>
      <c r="H12" s="311">
        <f>F12*G12</f>
        <v>558.18279329999996</v>
      </c>
      <c r="I12" s="315">
        <f>I$11/H$11*H12</f>
        <v>6793179.3472453039</v>
      </c>
      <c r="J12" s="249">
        <f>VLOOKUP(B12,[1]CaNhan!$A$1:$D$252,4,0)</f>
        <v>560.04999999999995</v>
      </c>
      <c r="K12" s="249">
        <f>D12-J12</f>
        <v>0</v>
      </c>
      <c r="L12" s="290">
        <f>D12-K12</f>
        <v>560.04999999999995</v>
      </c>
      <c r="M12" s="204">
        <f>G12</f>
        <v>0.99666600000000005</v>
      </c>
      <c r="N12" s="76">
        <v>1.03</v>
      </c>
      <c r="O12" s="204">
        <f>AVERAGE(M12:N12)</f>
        <v>1.013333</v>
      </c>
    </row>
    <row r="13" spans="1:15" s="267" customFormat="1" x14ac:dyDescent="0.25">
      <c r="A13" s="206"/>
      <c r="B13" s="187">
        <v>61</v>
      </c>
      <c r="C13" s="93" t="s">
        <v>377</v>
      </c>
      <c r="D13" s="312">
        <v>560.04999999999995</v>
      </c>
      <c r="E13" s="251">
        <f>VLOOKUP(B13,[1]CaNhan!$A$1:$E$252,5,0)</f>
        <v>1</v>
      </c>
      <c r="F13" s="294">
        <f t="shared" ref="F13:F21" si="1">D13*E13</f>
        <v>560.04999999999995</v>
      </c>
      <c r="G13" s="317">
        <f>VLOOKUP(B13,[1]CaNhan!$A$1:$G$252,7,0)</f>
        <v>0.99666600000000005</v>
      </c>
      <c r="H13" s="311">
        <f t="shared" ref="H13:H21" si="2">F13*G13</f>
        <v>558.18279329999996</v>
      </c>
      <c r="I13" s="315">
        <f t="shared" ref="I13:I21" si="3">I$11/H$11*H13</f>
        <v>6793179.3472453039</v>
      </c>
      <c r="J13" s="249">
        <f>VLOOKUP(B13,[1]CaNhan!$A$1:$D$252,4,0)</f>
        <v>560.04999999999995</v>
      </c>
      <c r="K13" s="249">
        <f t="shared" ref="K13:K21" si="4">D13-J13</f>
        <v>0</v>
      </c>
      <c r="L13" s="290">
        <f t="shared" ref="L13:L21" si="5">D13-K13</f>
        <v>560.04999999999995</v>
      </c>
      <c r="M13" s="204">
        <f t="shared" ref="M13:M17" si="6">G13</f>
        <v>0.99666600000000005</v>
      </c>
      <c r="N13" s="76">
        <v>1.03</v>
      </c>
      <c r="O13" s="204">
        <f t="shared" ref="O13:O17" si="7">AVERAGE(M13:N13)</f>
        <v>1.013333</v>
      </c>
    </row>
    <row r="14" spans="1:15" s="246" customFormat="1" x14ac:dyDescent="0.25">
      <c r="A14" s="206"/>
      <c r="B14" s="120">
        <v>65</v>
      </c>
      <c r="C14" s="87" t="s">
        <v>378</v>
      </c>
      <c r="D14" s="310">
        <f>455*L2</f>
        <v>523.25</v>
      </c>
      <c r="E14" s="251">
        <f>VLOOKUP(B14,[1]CaNhan!$A$1:$E$252,5,0)</f>
        <v>1.05</v>
      </c>
      <c r="F14" s="294">
        <f t="shared" si="1"/>
        <v>549.41250000000002</v>
      </c>
      <c r="G14" s="317">
        <f>VLOOKUP(B14,[1]CaNhan!$A$1:$G$252,7,0)</f>
        <v>0.99666600000000005</v>
      </c>
      <c r="H14" s="311">
        <f t="shared" si="2"/>
        <v>547.58075872500001</v>
      </c>
      <c r="I14" s="315">
        <f t="shared" si="3"/>
        <v>6664150.786748345</v>
      </c>
      <c r="J14" s="249">
        <f>VLOOKUP(B14,[1]CaNhan!$A$1:$D$252,4,0)</f>
        <v>523.25</v>
      </c>
      <c r="K14" s="249">
        <f t="shared" si="4"/>
        <v>0</v>
      </c>
      <c r="L14" s="290">
        <f t="shared" si="5"/>
        <v>523.25</v>
      </c>
      <c r="M14" s="204">
        <f t="shared" si="6"/>
        <v>0.99666600000000005</v>
      </c>
      <c r="N14" s="76">
        <v>1.03</v>
      </c>
      <c r="O14" s="204">
        <f t="shared" si="7"/>
        <v>1.013333</v>
      </c>
    </row>
    <row r="15" spans="1:15" s="222" customFormat="1" x14ac:dyDescent="0.25">
      <c r="A15" s="206"/>
      <c r="B15" s="124">
        <v>66</v>
      </c>
      <c r="C15" s="133" t="s">
        <v>379</v>
      </c>
      <c r="D15" s="312">
        <f>635*L2</f>
        <v>730.25</v>
      </c>
      <c r="E15" s="251">
        <f>VLOOKUP(B15,[1]CaNhan!$A$1:$E$252,5,0)</f>
        <v>1</v>
      </c>
      <c r="F15" s="294">
        <f t="shared" si="1"/>
        <v>730.25</v>
      </c>
      <c r="G15" s="317">
        <f>VLOOKUP(B15,[1]CaNhan!$A$1:$G$252,7,0)</f>
        <v>0.99666600000000005</v>
      </c>
      <c r="H15" s="311">
        <f t="shared" si="2"/>
        <v>727.81534650000003</v>
      </c>
      <c r="I15" s="315">
        <f t="shared" si="3"/>
        <v>8857636.3151966501</v>
      </c>
      <c r="J15" s="249">
        <f>VLOOKUP(B15,[1]CaNhan!$A$1:$D$252,4,0)</f>
        <v>730.25</v>
      </c>
      <c r="K15" s="249">
        <f t="shared" si="4"/>
        <v>0</v>
      </c>
      <c r="L15" s="290">
        <f t="shared" si="5"/>
        <v>730.25</v>
      </c>
      <c r="M15" s="204">
        <f t="shared" si="6"/>
        <v>0.99666600000000005</v>
      </c>
      <c r="N15" s="76">
        <v>1.03</v>
      </c>
      <c r="O15" s="204">
        <f t="shared" si="7"/>
        <v>1.013333</v>
      </c>
    </row>
    <row r="16" spans="1:15" s="115" customFormat="1" x14ac:dyDescent="0.25">
      <c r="A16" s="206"/>
      <c r="B16" s="120">
        <v>67</v>
      </c>
      <c r="C16" s="87" t="s">
        <v>380</v>
      </c>
      <c r="D16" s="310">
        <f>487*L2</f>
        <v>560.04999999999995</v>
      </c>
      <c r="E16" s="251">
        <f>VLOOKUP(B16,[1]CaNhan!$A$1:$E$252,5,0)</f>
        <v>1</v>
      </c>
      <c r="F16" s="294">
        <f t="shared" si="1"/>
        <v>560.04999999999995</v>
      </c>
      <c r="G16" s="317">
        <f>VLOOKUP(B16,[1]CaNhan!$A$1:$G$252,7,0)</f>
        <v>0.95666600000000002</v>
      </c>
      <c r="H16" s="311">
        <f t="shared" si="2"/>
        <v>535.78079329999991</v>
      </c>
      <c r="I16" s="315">
        <f t="shared" si="3"/>
        <v>6520543.2044554297</v>
      </c>
      <c r="J16" s="249">
        <f>VLOOKUP(B16,[1]CaNhan!$A$1:$D$252,4,0)</f>
        <v>560.04999999999995</v>
      </c>
      <c r="K16" s="249">
        <f t="shared" si="4"/>
        <v>0</v>
      </c>
      <c r="L16" s="290">
        <f t="shared" si="5"/>
        <v>560.04999999999995</v>
      </c>
      <c r="M16" s="204">
        <f t="shared" si="6"/>
        <v>0.95666600000000002</v>
      </c>
      <c r="N16" s="76">
        <v>1.03</v>
      </c>
      <c r="O16" s="204">
        <f t="shared" si="7"/>
        <v>0.99333300000000002</v>
      </c>
    </row>
    <row r="17" spans="1:15" x14ac:dyDescent="0.25">
      <c r="A17" s="206"/>
      <c r="B17" s="120">
        <v>68</v>
      </c>
      <c r="C17" s="87" t="s">
        <v>381</v>
      </c>
      <c r="D17" s="310">
        <f>487*L2</f>
        <v>560.04999999999995</v>
      </c>
      <c r="E17" s="251">
        <f>VLOOKUP(B17,[1]CaNhan!$A$1:$E$252,5,0)</f>
        <v>1</v>
      </c>
      <c r="F17" s="294">
        <f t="shared" si="1"/>
        <v>560.04999999999995</v>
      </c>
      <c r="G17" s="317">
        <f>VLOOKUP(B17,[1]CaNhan!$A$1:$G$252,7,0)</f>
        <v>0.99666600000000005</v>
      </c>
      <c r="H17" s="311">
        <f t="shared" si="2"/>
        <v>558.18279329999996</v>
      </c>
      <c r="I17" s="315">
        <f t="shared" si="3"/>
        <v>6793179.3472453039</v>
      </c>
      <c r="J17" s="249">
        <f>VLOOKUP(B17,[1]CaNhan!$A$1:$D$252,4,0)</f>
        <v>560.04999999999995</v>
      </c>
      <c r="K17" s="249">
        <f t="shared" si="4"/>
        <v>0</v>
      </c>
      <c r="L17" s="290">
        <f t="shared" si="5"/>
        <v>560.04999999999995</v>
      </c>
      <c r="M17" s="204">
        <f t="shared" si="6"/>
        <v>0.99666600000000005</v>
      </c>
      <c r="N17" s="76">
        <v>1.03</v>
      </c>
      <c r="O17" s="204">
        <f t="shared" si="7"/>
        <v>1.013333</v>
      </c>
    </row>
    <row r="18" spans="1:15" s="125" customFormat="1" x14ac:dyDescent="0.25">
      <c r="A18" s="216"/>
      <c r="B18" s="281">
        <v>904</v>
      </c>
      <c r="C18" s="133" t="s">
        <v>402</v>
      </c>
      <c r="D18" s="312">
        <v>523.25</v>
      </c>
      <c r="E18" s="251">
        <f>VLOOKUP(B18,[1]CaNhan!$A$1:$E$252,5,0)</f>
        <v>0.8</v>
      </c>
      <c r="F18" s="294">
        <f t="shared" si="1"/>
        <v>418.6</v>
      </c>
      <c r="G18" s="317">
        <f>VLOOKUP(B18,[1]CaNhan!$A$1:$G$252,7,0)</f>
        <v>0.99666600000000005</v>
      </c>
      <c r="H18" s="311">
        <f t="shared" si="2"/>
        <v>417.20438760000002</v>
      </c>
      <c r="I18" s="315">
        <f t="shared" si="3"/>
        <v>5077448.2184749302</v>
      </c>
      <c r="J18" s="249">
        <f>VLOOKUP(B18,[1]CaNhan!$A$1:$D$252,4,0)</f>
        <v>523.25</v>
      </c>
      <c r="K18" s="249">
        <f t="shared" si="4"/>
        <v>0</v>
      </c>
      <c r="L18" s="338">
        <f t="shared" si="5"/>
        <v>523.25</v>
      </c>
    </row>
    <row r="19" spans="1:15" s="125" customFormat="1" x14ac:dyDescent="0.25">
      <c r="A19" s="216"/>
      <c r="B19" s="281">
        <v>924</v>
      </c>
      <c r="C19" s="133" t="s">
        <v>403</v>
      </c>
      <c r="D19" s="312">
        <v>560.04999999999995</v>
      </c>
      <c r="E19" s="251">
        <f>VLOOKUP(B19,[1]CaNhan!$A$1:$E$252,5,0)</f>
        <v>0.8</v>
      </c>
      <c r="F19" s="294">
        <f t="shared" si="1"/>
        <v>448.03999999999996</v>
      </c>
      <c r="G19" s="317">
        <f>VLOOKUP(B19,[1]CaNhan!$A$1:$G$252,7,0)</f>
        <v>0.99666600000000005</v>
      </c>
      <c r="H19" s="311">
        <f t="shared" si="2"/>
        <v>446.54623463999997</v>
      </c>
      <c r="I19" s="315">
        <f t="shared" si="3"/>
        <v>5434543.4777962426</v>
      </c>
      <c r="J19" s="249">
        <f>VLOOKUP(B19,[1]CaNhan!$A$1:$D$252,4,0)</f>
        <v>560.04999999999995</v>
      </c>
      <c r="K19" s="249">
        <f t="shared" si="4"/>
        <v>0</v>
      </c>
      <c r="L19" s="338">
        <f t="shared" si="5"/>
        <v>560.04999999999995</v>
      </c>
    </row>
    <row r="20" spans="1:15" s="125" customFormat="1" x14ac:dyDescent="0.25">
      <c r="A20" s="216"/>
      <c r="B20" s="281">
        <v>926</v>
      </c>
      <c r="C20" s="133" t="s">
        <v>404</v>
      </c>
      <c r="D20" s="312">
        <v>560.04999999999995</v>
      </c>
      <c r="E20" s="251">
        <f>VLOOKUP(B20,[1]CaNhan!$A$1:$E$252,5,0)</f>
        <v>0.8</v>
      </c>
      <c r="F20" s="294">
        <f t="shared" si="1"/>
        <v>448.03999999999996</v>
      </c>
      <c r="G20" s="317">
        <f>VLOOKUP(B20,[1]CaNhan!$A$1:$G$252,7,0)</f>
        <v>0.99666600000000005</v>
      </c>
      <c r="H20" s="311">
        <f t="shared" si="2"/>
        <v>446.54623463999997</v>
      </c>
      <c r="I20" s="315">
        <f t="shared" si="3"/>
        <v>5434543.4777962426</v>
      </c>
      <c r="J20" s="249">
        <f>VLOOKUP(B20,[1]CaNhan!$A$1:$D$252,4,0)</f>
        <v>560.04999999999995</v>
      </c>
      <c r="K20" s="249">
        <f t="shared" si="4"/>
        <v>0</v>
      </c>
      <c r="L20" s="338">
        <f t="shared" si="5"/>
        <v>560.04999999999995</v>
      </c>
    </row>
    <row r="21" spans="1:15" s="125" customFormat="1" x14ac:dyDescent="0.25">
      <c r="A21" s="279"/>
      <c r="B21" s="281">
        <v>927</v>
      </c>
      <c r="C21" s="133" t="s">
        <v>405</v>
      </c>
      <c r="D21" s="312">
        <v>560.04999999999995</v>
      </c>
      <c r="E21" s="251">
        <f>VLOOKUP(B21,[1]CaNhan!$A$1:$E$252,5,0)</f>
        <v>0.8</v>
      </c>
      <c r="F21" s="294">
        <f t="shared" si="1"/>
        <v>448.03999999999996</v>
      </c>
      <c r="G21" s="317">
        <f>VLOOKUP(B21,[1]CaNhan!$A$1:$G$252,7,0)</f>
        <v>0.99666600000000005</v>
      </c>
      <c r="H21" s="311">
        <f t="shared" si="2"/>
        <v>446.54623463999997</v>
      </c>
      <c r="I21" s="315">
        <f t="shared" si="3"/>
        <v>5434543.4777962426</v>
      </c>
      <c r="J21" s="249">
        <f>VLOOKUP(B21,[1]CaNhan!$A$1:$D$252,4,0)</f>
        <v>560.04999999999995</v>
      </c>
      <c r="K21" s="249">
        <f t="shared" si="4"/>
        <v>0</v>
      </c>
      <c r="L21" s="338">
        <f t="shared" si="5"/>
        <v>560.04999999999995</v>
      </c>
    </row>
  </sheetData>
  <mergeCells count="1">
    <mergeCell ref="A11:A1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Normal="100" workbookViewId="0">
      <pane ySplit="7" topLeftCell="A8" activePane="bottomLeft" state="frozen"/>
      <selection pane="bottomLeft" activeCell="J21" sqref="J21"/>
    </sheetView>
  </sheetViews>
  <sheetFormatPr defaultRowHeight="15" x14ac:dyDescent="0.25"/>
  <cols>
    <col min="1" max="1" width="15.42578125" style="167"/>
    <col min="2" max="2" width="15.42578125" style="131"/>
    <col min="3" max="3" width="23.42578125" style="167"/>
    <col min="4" max="4" width="10.5703125" style="179"/>
    <col min="5" max="5" width="10.5703125" style="167"/>
    <col min="6" max="6" width="10.5703125" style="179"/>
    <col min="7" max="7" width="12.42578125" style="77"/>
    <col min="8" max="8" width="17.5703125" style="179"/>
    <col min="9" max="9" width="16.140625" style="179"/>
    <col min="10" max="10" width="37.5703125" style="167"/>
    <col min="11" max="11" width="18.7109375" style="77"/>
    <col min="12" max="12" width="11.85546875" style="77"/>
    <col min="13" max="13" width="19.42578125" style="77"/>
    <col min="14" max="14" width="8" style="167"/>
    <col min="15" max="15" width="8" style="254"/>
    <col min="16" max="1025" width="8" style="167"/>
    <col min="1026" max="16384" width="9.140625" style="76"/>
  </cols>
  <sheetData>
    <row r="1" spans="1:1025" x14ac:dyDescent="0.25">
      <c r="A1" s="168" t="s">
        <v>115</v>
      </c>
      <c r="B1" s="169"/>
      <c r="C1" s="76"/>
      <c r="D1" s="76"/>
      <c r="E1" s="76"/>
      <c r="F1" s="76"/>
      <c r="G1" s="76"/>
      <c r="H1" s="76"/>
      <c r="I1" s="76"/>
      <c r="J1" s="76"/>
      <c r="K1" s="154"/>
      <c r="L1" s="90" t="s">
        <v>29</v>
      </c>
      <c r="N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  <c r="DR1" s="76"/>
      <c r="DS1" s="76"/>
      <c r="DT1" s="76"/>
      <c r="DU1" s="76"/>
      <c r="DV1" s="76"/>
      <c r="DW1" s="76"/>
      <c r="DX1" s="76"/>
      <c r="DY1" s="76"/>
      <c r="DZ1" s="76"/>
      <c r="EA1" s="76"/>
      <c r="EB1" s="76"/>
      <c r="EC1" s="76"/>
      <c r="ED1" s="76"/>
      <c r="EE1" s="76"/>
      <c r="EF1" s="76"/>
      <c r="EG1" s="76"/>
      <c r="EH1" s="76"/>
      <c r="EI1" s="76"/>
      <c r="EJ1" s="76"/>
      <c r="EK1" s="76"/>
      <c r="EL1" s="76"/>
      <c r="EM1" s="76"/>
      <c r="EN1" s="76"/>
      <c r="EO1" s="76"/>
      <c r="EP1" s="76"/>
      <c r="EQ1" s="76"/>
      <c r="ER1" s="76"/>
      <c r="ES1" s="76"/>
      <c r="ET1" s="76"/>
      <c r="EU1" s="76"/>
      <c r="EV1" s="76"/>
      <c r="EW1" s="76"/>
      <c r="EX1" s="76"/>
      <c r="EY1" s="76"/>
      <c r="EZ1" s="76"/>
      <c r="FA1" s="76"/>
      <c r="FB1" s="76"/>
      <c r="FC1" s="76"/>
      <c r="FD1" s="76"/>
      <c r="FE1" s="76"/>
      <c r="FF1" s="76"/>
      <c r="FG1" s="76"/>
      <c r="FH1" s="76"/>
      <c r="FI1" s="76"/>
      <c r="FJ1" s="76"/>
      <c r="FK1" s="76"/>
      <c r="FL1" s="76"/>
      <c r="FM1" s="76"/>
      <c r="FN1" s="76"/>
      <c r="FO1" s="76"/>
      <c r="FP1" s="76"/>
      <c r="FQ1" s="76"/>
      <c r="FR1" s="76"/>
      <c r="FS1" s="76"/>
      <c r="FT1" s="76"/>
      <c r="FU1" s="76"/>
      <c r="FV1" s="76"/>
      <c r="FW1" s="76"/>
      <c r="FX1" s="76"/>
      <c r="FY1" s="76"/>
      <c r="FZ1" s="76"/>
      <c r="GA1" s="76"/>
      <c r="GB1" s="76"/>
      <c r="GC1" s="76"/>
      <c r="GD1" s="76"/>
      <c r="GE1" s="76"/>
      <c r="GF1" s="76"/>
      <c r="GG1" s="76"/>
      <c r="GH1" s="76"/>
      <c r="GI1" s="76"/>
      <c r="GJ1" s="76"/>
      <c r="GK1" s="76"/>
      <c r="GL1" s="76"/>
      <c r="GM1" s="76"/>
      <c r="GN1" s="76"/>
      <c r="GO1" s="76"/>
      <c r="GP1" s="76"/>
      <c r="GQ1" s="76"/>
      <c r="GR1" s="76"/>
      <c r="GS1" s="76"/>
      <c r="GT1" s="76"/>
      <c r="GU1" s="76"/>
      <c r="GV1" s="76"/>
      <c r="GW1" s="76"/>
      <c r="GX1" s="76"/>
      <c r="GY1" s="76"/>
      <c r="GZ1" s="76"/>
      <c r="HA1" s="76"/>
      <c r="HB1" s="76"/>
      <c r="HC1" s="76"/>
      <c r="HD1" s="76"/>
      <c r="HE1" s="76"/>
      <c r="HF1" s="76"/>
      <c r="HG1" s="76"/>
      <c r="HH1" s="76"/>
      <c r="HI1" s="76"/>
      <c r="HJ1" s="76"/>
      <c r="HK1" s="76"/>
      <c r="HL1" s="76"/>
      <c r="HM1" s="76"/>
      <c r="HN1" s="76"/>
      <c r="HO1" s="76"/>
      <c r="HP1" s="76"/>
      <c r="HQ1" s="76"/>
      <c r="HR1" s="76"/>
      <c r="HS1" s="76"/>
      <c r="HT1" s="76"/>
      <c r="HU1" s="76"/>
      <c r="HV1" s="76"/>
      <c r="HW1" s="76"/>
      <c r="HX1" s="76"/>
      <c r="HY1" s="76"/>
      <c r="HZ1" s="76"/>
      <c r="IA1" s="76"/>
      <c r="IB1" s="76"/>
      <c r="IC1" s="76"/>
      <c r="ID1" s="76"/>
      <c r="IE1" s="76"/>
      <c r="IF1" s="76"/>
      <c r="IG1" s="76"/>
      <c r="IH1" s="76"/>
      <c r="II1" s="76"/>
      <c r="IJ1" s="76"/>
      <c r="IK1" s="76"/>
      <c r="IL1" s="76"/>
      <c r="IM1" s="76"/>
      <c r="IN1" s="76"/>
      <c r="IO1" s="76"/>
      <c r="IP1" s="76"/>
      <c r="IQ1" s="76"/>
      <c r="IR1" s="76"/>
      <c r="IS1" s="76"/>
      <c r="IT1" s="76"/>
      <c r="IU1" s="76"/>
      <c r="IV1" s="76"/>
      <c r="IW1" s="76"/>
      <c r="IX1" s="76"/>
      <c r="IY1" s="76"/>
      <c r="IZ1" s="76"/>
      <c r="JA1" s="76"/>
      <c r="JB1" s="76"/>
      <c r="JC1" s="76"/>
      <c r="JD1" s="76"/>
      <c r="JE1" s="76"/>
      <c r="JF1" s="76"/>
      <c r="JG1" s="76"/>
      <c r="JH1" s="76"/>
      <c r="JI1" s="76"/>
      <c r="JJ1" s="76"/>
      <c r="JK1" s="76"/>
      <c r="JL1" s="76"/>
      <c r="JM1" s="76"/>
      <c r="JN1" s="76"/>
      <c r="JO1" s="76"/>
      <c r="JP1" s="76"/>
      <c r="JQ1" s="76"/>
      <c r="JR1" s="76"/>
      <c r="JS1" s="76"/>
      <c r="JT1" s="76"/>
      <c r="JU1" s="76"/>
      <c r="JV1" s="76"/>
      <c r="JW1" s="76"/>
      <c r="JX1" s="76"/>
      <c r="JY1" s="76"/>
      <c r="JZ1" s="76"/>
      <c r="KA1" s="76"/>
      <c r="KB1" s="76"/>
      <c r="KC1" s="76"/>
      <c r="KD1" s="76"/>
      <c r="KE1" s="76"/>
      <c r="KF1" s="76"/>
      <c r="KG1" s="76"/>
      <c r="KH1" s="76"/>
      <c r="KI1" s="76"/>
      <c r="KJ1" s="76"/>
      <c r="KK1" s="76"/>
      <c r="KL1" s="76"/>
      <c r="KM1" s="76"/>
      <c r="KN1" s="76"/>
      <c r="KO1" s="76"/>
      <c r="KP1" s="76"/>
      <c r="KQ1" s="76"/>
      <c r="KR1" s="76"/>
      <c r="KS1" s="76"/>
      <c r="KT1" s="76"/>
      <c r="KU1" s="76"/>
      <c r="KV1" s="76"/>
      <c r="KW1" s="76"/>
      <c r="KX1" s="76"/>
      <c r="KY1" s="76"/>
      <c r="KZ1" s="76"/>
      <c r="LA1" s="76"/>
      <c r="LB1" s="76"/>
      <c r="LC1" s="76"/>
      <c r="LD1" s="76"/>
      <c r="LE1" s="76"/>
      <c r="LF1" s="76"/>
      <c r="LG1" s="76"/>
      <c r="LH1" s="76"/>
      <c r="LI1" s="76"/>
      <c r="LJ1" s="76"/>
      <c r="LK1" s="76"/>
      <c r="LL1" s="76"/>
      <c r="LM1" s="76"/>
      <c r="LN1" s="76"/>
      <c r="LO1" s="76"/>
      <c r="LP1" s="76"/>
      <c r="LQ1" s="76"/>
      <c r="LR1" s="76"/>
      <c r="LS1" s="76"/>
      <c r="LT1" s="76"/>
      <c r="LU1" s="76"/>
      <c r="LV1" s="76"/>
      <c r="LW1" s="76"/>
      <c r="LX1" s="76"/>
      <c r="LY1" s="76"/>
      <c r="LZ1" s="76"/>
      <c r="MA1" s="76"/>
      <c r="MB1" s="76"/>
      <c r="MC1" s="76"/>
      <c r="MD1" s="76"/>
      <c r="ME1" s="76"/>
      <c r="MF1" s="76"/>
      <c r="MG1" s="76"/>
      <c r="MH1" s="76"/>
      <c r="MI1" s="76"/>
      <c r="MJ1" s="76"/>
      <c r="MK1" s="76"/>
      <c r="ML1" s="76"/>
      <c r="MM1" s="76"/>
      <c r="MN1" s="76"/>
      <c r="MO1" s="76"/>
      <c r="MP1" s="76"/>
      <c r="MQ1" s="76"/>
      <c r="MR1" s="76"/>
      <c r="MS1" s="76"/>
      <c r="MT1" s="76"/>
      <c r="MU1" s="76"/>
      <c r="MV1" s="76"/>
      <c r="MW1" s="76"/>
      <c r="MX1" s="76"/>
      <c r="MY1" s="76"/>
      <c r="MZ1" s="76"/>
      <c r="NA1" s="76"/>
      <c r="NB1" s="76"/>
      <c r="NC1" s="76"/>
      <c r="ND1" s="76"/>
      <c r="NE1" s="76"/>
      <c r="NF1" s="76"/>
      <c r="NG1" s="76"/>
      <c r="NH1" s="76"/>
      <c r="NI1" s="76"/>
      <c r="NJ1" s="76"/>
      <c r="NK1" s="76"/>
      <c r="NL1" s="76"/>
      <c r="NM1" s="76"/>
      <c r="NN1" s="76"/>
      <c r="NO1" s="76"/>
      <c r="NP1" s="76"/>
      <c r="NQ1" s="76"/>
      <c r="NR1" s="76"/>
      <c r="NS1" s="76"/>
      <c r="NT1" s="76"/>
      <c r="NU1" s="76"/>
      <c r="NV1" s="76"/>
      <c r="NW1" s="76"/>
      <c r="NX1" s="76"/>
      <c r="NY1" s="76"/>
      <c r="NZ1" s="76"/>
      <c r="OA1" s="76"/>
      <c r="OB1" s="76"/>
      <c r="OC1" s="76"/>
      <c r="OD1" s="76"/>
      <c r="OE1" s="76"/>
      <c r="OF1" s="76"/>
      <c r="OG1" s="76"/>
      <c r="OH1" s="76"/>
      <c r="OI1" s="76"/>
      <c r="OJ1" s="76"/>
      <c r="OK1" s="76"/>
      <c r="OL1" s="76"/>
      <c r="OM1" s="76"/>
      <c r="ON1" s="76"/>
      <c r="OO1" s="76"/>
      <c r="OP1" s="76"/>
      <c r="OQ1" s="76"/>
      <c r="OR1" s="76"/>
      <c r="OS1" s="76"/>
      <c r="OT1" s="76"/>
      <c r="OU1" s="76"/>
      <c r="OV1" s="76"/>
      <c r="OW1" s="76"/>
      <c r="OX1" s="76"/>
      <c r="OY1" s="76"/>
      <c r="OZ1" s="76"/>
      <c r="PA1" s="76"/>
      <c r="PB1" s="76"/>
      <c r="PC1" s="76"/>
      <c r="PD1" s="76"/>
      <c r="PE1" s="76"/>
      <c r="PF1" s="76"/>
      <c r="PG1" s="76"/>
      <c r="PH1" s="76"/>
      <c r="PI1" s="76"/>
      <c r="PJ1" s="76"/>
      <c r="PK1" s="76"/>
      <c r="PL1" s="76"/>
      <c r="PM1" s="76"/>
      <c r="PN1" s="76"/>
      <c r="PO1" s="76"/>
      <c r="PP1" s="76"/>
      <c r="PQ1" s="76"/>
      <c r="PR1" s="76"/>
      <c r="PS1" s="76"/>
      <c r="PT1" s="76"/>
      <c r="PU1" s="76"/>
      <c r="PV1" s="76"/>
      <c r="PW1" s="76"/>
      <c r="PX1" s="76"/>
      <c r="PY1" s="76"/>
      <c r="PZ1" s="76"/>
      <c r="QA1" s="76"/>
      <c r="QB1" s="76"/>
      <c r="QC1" s="76"/>
      <c r="QD1" s="76"/>
      <c r="QE1" s="76"/>
      <c r="QF1" s="76"/>
      <c r="QG1" s="76"/>
      <c r="QH1" s="76"/>
      <c r="QI1" s="76"/>
      <c r="QJ1" s="76"/>
      <c r="QK1" s="76"/>
      <c r="QL1" s="76"/>
      <c r="QM1" s="76"/>
      <c r="QN1" s="76"/>
      <c r="QO1" s="76"/>
      <c r="QP1" s="76"/>
      <c r="QQ1" s="76"/>
      <c r="QR1" s="76"/>
      <c r="QS1" s="76"/>
      <c r="QT1" s="76"/>
      <c r="QU1" s="76"/>
      <c r="QV1" s="76"/>
      <c r="QW1" s="76"/>
      <c r="QX1" s="76"/>
      <c r="QY1" s="76"/>
      <c r="QZ1" s="76"/>
      <c r="RA1" s="76"/>
      <c r="RB1" s="76"/>
      <c r="RC1" s="76"/>
      <c r="RD1" s="76"/>
      <c r="RE1" s="76"/>
      <c r="RF1" s="76"/>
      <c r="RG1" s="76"/>
      <c r="RH1" s="76"/>
      <c r="RI1" s="76"/>
      <c r="RJ1" s="76"/>
      <c r="RK1" s="76"/>
      <c r="RL1" s="76"/>
      <c r="RM1" s="76"/>
      <c r="RN1" s="76"/>
      <c r="RO1" s="76"/>
      <c r="RP1" s="76"/>
      <c r="RQ1" s="76"/>
      <c r="RR1" s="76"/>
      <c r="RS1" s="76"/>
      <c r="RT1" s="76"/>
      <c r="RU1" s="76"/>
      <c r="RV1" s="76"/>
      <c r="RW1" s="76"/>
      <c r="RX1" s="76"/>
      <c r="RY1" s="76"/>
      <c r="RZ1" s="76"/>
      <c r="SA1" s="76"/>
      <c r="SB1" s="76"/>
      <c r="SC1" s="76"/>
      <c r="SD1" s="76"/>
      <c r="SE1" s="76"/>
      <c r="SF1" s="76"/>
      <c r="SG1" s="76"/>
      <c r="SH1" s="76"/>
      <c r="SI1" s="76"/>
      <c r="SJ1" s="76"/>
      <c r="SK1" s="76"/>
      <c r="SL1" s="76"/>
      <c r="SM1" s="76"/>
      <c r="SN1" s="76"/>
      <c r="SO1" s="76"/>
      <c r="SP1" s="76"/>
      <c r="SQ1" s="76"/>
      <c r="SR1" s="76"/>
      <c r="SS1" s="76"/>
      <c r="ST1" s="76"/>
      <c r="SU1" s="76"/>
      <c r="SV1" s="76"/>
      <c r="SW1" s="76"/>
      <c r="SX1" s="76"/>
      <c r="SY1" s="76"/>
      <c r="SZ1" s="76"/>
      <c r="TA1" s="76"/>
      <c r="TB1" s="76"/>
      <c r="TC1" s="76"/>
      <c r="TD1" s="76"/>
      <c r="TE1" s="76"/>
      <c r="TF1" s="76"/>
      <c r="TG1" s="76"/>
      <c r="TH1" s="76"/>
      <c r="TI1" s="76"/>
      <c r="TJ1" s="76"/>
      <c r="TK1" s="76"/>
      <c r="TL1" s="76"/>
      <c r="TM1" s="76"/>
      <c r="TN1" s="76"/>
      <c r="TO1" s="76"/>
      <c r="TP1" s="76"/>
      <c r="TQ1" s="76"/>
      <c r="TR1" s="76"/>
      <c r="TS1" s="76"/>
      <c r="TT1" s="76"/>
      <c r="TU1" s="76"/>
      <c r="TV1" s="76"/>
      <c r="TW1" s="76"/>
      <c r="TX1" s="76"/>
      <c r="TY1" s="76"/>
      <c r="TZ1" s="76"/>
      <c r="UA1" s="76"/>
      <c r="UB1" s="76"/>
      <c r="UC1" s="76"/>
      <c r="UD1" s="76"/>
      <c r="UE1" s="76"/>
      <c r="UF1" s="76"/>
      <c r="UG1" s="76"/>
      <c r="UH1" s="76"/>
      <c r="UI1" s="76"/>
      <c r="UJ1" s="76"/>
      <c r="UK1" s="76"/>
      <c r="UL1" s="76"/>
      <c r="UM1" s="76"/>
      <c r="UN1" s="76"/>
      <c r="UO1" s="76"/>
      <c r="UP1" s="76"/>
      <c r="UQ1" s="76"/>
      <c r="UR1" s="76"/>
      <c r="US1" s="76"/>
      <c r="UT1" s="76"/>
      <c r="UU1" s="76"/>
      <c r="UV1" s="76"/>
      <c r="UW1" s="76"/>
      <c r="UX1" s="76"/>
      <c r="UY1" s="76"/>
      <c r="UZ1" s="76"/>
      <c r="VA1" s="76"/>
      <c r="VB1" s="76"/>
      <c r="VC1" s="76"/>
      <c r="VD1" s="76"/>
      <c r="VE1" s="76"/>
      <c r="VF1" s="76"/>
      <c r="VG1" s="76"/>
      <c r="VH1" s="76"/>
      <c r="VI1" s="76"/>
      <c r="VJ1" s="76"/>
      <c r="VK1" s="76"/>
      <c r="VL1" s="76"/>
      <c r="VM1" s="76"/>
      <c r="VN1" s="76"/>
      <c r="VO1" s="76"/>
      <c r="VP1" s="76"/>
      <c r="VQ1" s="76"/>
      <c r="VR1" s="76"/>
      <c r="VS1" s="76"/>
      <c r="VT1" s="76"/>
      <c r="VU1" s="76"/>
      <c r="VV1" s="76"/>
      <c r="VW1" s="76"/>
      <c r="VX1" s="76"/>
      <c r="VY1" s="76"/>
      <c r="VZ1" s="76"/>
      <c r="WA1" s="76"/>
      <c r="WB1" s="76"/>
      <c r="WC1" s="76"/>
      <c r="WD1" s="76"/>
      <c r="WE1" s="76"/>
      <c r="WF1" s="76"/>
      <c r="WG1" s="76"/>
      <c r="WH1" s="76"/>
      <c r="WI1" s="76"/>
      <c r="WJ1" s="76"/>
      <c r="WK1" s="76"/>
      <c r="WL1" s="76"/>
      <c r="WM1" s="76"/>
      <c r="WN1" s="76"/>
      <c r="WO1" s="76"/>
      <c r="WP1" s="76"/>
      <c r="WQ1" s="76"/>
      <c r="WR1" s="76"/>
      <c r="WS1" s="76"/>
      <c r="WT1" s="76"/>
      <c r="WU1" s="76"/>
      <c r="WV1" s="76"/>
      <c r="WW1" s="76"/>
      <c r="WX1" s="76"/>
      <c r="WY1" s="76"/>
      <c r="WZ1" s="76"/>
      <c r="XA1" s="76"/>
      <c r="XB1" s="76"/>
      <c r="XC1" s="76"/>
      <c r="XD1" s="76"/>
      <c r="XE1" s="76"/>
      <c r="XF1" s="76"/>
      <c r="XG1" s="76"/>
      <c r="XH1" s="76"/>
      <c r="XI1" s="76"/>
      <c r="XJ1" s="76"/>
      <c r="XK1" s="76"/>
      <c r="XL1" s="76"/>
      <c r="XM1" s="76"/>
      <c r="XN1" s="76"/>
      <c r="XO1" s="76"/>
      <c r="XP1" s="76"/>
      <c r="XQ1" s="76"/>
      <c r="XR1" s="76"/>
      <c r="XS1" s="76"/>
      <c r="XT1" s="76"/>
      <c r="XU1" s="76"/>
      <c r="XV1" s="76"/>
      <c r="XW1" s="76"/>
      <c r="XX1" s="76"/>
      <c r="XY1" s="76"/>
      <c r="XZ1" s="76"/>
      <c r="YA1" s="76"/>
      <c r="YB1" s="76"/>
      <c r="YC1" s="76"/>
      <c r="YD1" s="76"/>
      <c r="YE1" s="76"/>
      <c r="YF1" s="76"/>
      <c r="YG1" s="76"/>
      <c r="YH1" s="76"/>
      <c r="YI1" s="76"/>
      <c r="YJ1" s="76"/>
      <c r="YK1" s="76"/>
      <c r="YL1" s="76"/>
      <c r="YM1" s="76"/>
      <c r="YN1" s="76"/>
      <c r="YO1" s="76"/>
      <c r="YP1" s="76"/>
      <c r="YQ1" s="76"/>
      <c r="YR1" s="76"/>
      <c r="YS1" s="76"/>
      <c r="YT1" s="76"/>
      <c r="YU1" s="76"/>
      <c r="YV1" s="76"/>
      <c r="YW1" s="76"/>
      <c r="YX1" s="76"/>
      <c r="YY1" s="76"/>
      <c r="YZ1" s="76"/>
      <c r="ZA1" s="76"/>
      <c r="ZB1" s="76"/>
      <c r="ZC1" s="76"/>
      <c r="ZD1" s="76"/>
      <c r="ZE1" s="76"/>
      <c r="ZF1" s="76"/>
      <c r="ZG1" s="76"/>
      <c r="ZH1" s="76"/>
      <c r="ZI1" s="76"/>
      <c r="ZJ1" s="76"/>
      <c r="ZK1" s="76"/>
      <c r="ZL1" s="76"/>
      <c r="ZM1" s="76"/>
      <c r="ZN1" s="76"/>
      <c r="ZO1" s="76"/>
      <c r="ZP1" s="76"/>
      <c r="ZQ1" s="76"/>
      <c r="ZR1" s="76"/>
      <c r="ZS1" s="76"/>
      <c r="ZT1" s="76"/>
      <c r="ZU1" s="76"/>
      <c r="ZV1" s="76"/>
      <c r="ZW1" s="76"/>
      <c r="ZX1" s="76"/>
      <c r="ZY1" s="76"/>
      <c r="ZZ1" s="76"/>
      <c r="AAA1" s="76"/>
      <c r="AAB1" s="76"/>
      <c r="AAC1" s="76"/>
      <c r="AAD1" s="76"/>
      <c r="AAE1" s="76"/>
      <c r="AAF1" s="76"/>
      <c r="AAG1" s="76"/>
      <c r="AAH1" s="76"/>
      <c r="AAI1" s="76"/>
      <c r="AAJ1" s="76"/>
      <c r="AAK1" s="76"/>
      <c r="AAL1" s="76"/>
      <c r="AAM1" s="76"/>
      <c r="AAN1" s="76"/>
      <c r="AAO1" s="76"/>
      <c r="AAP1" s="76"/>
      <c r="AAQ1" s="76"/>
      <c r="AAR1" s="76"/>
      <c r="AAS1" s="76"/>
      <c r="AAT1" s="76"/>
      <c r="AAU1" s="76"/>
      <c r="AAV1" s="76"/>
      <c r="AAW1" s="76"/>
      <c r="AAX1" s="76"/>
      <c r="AAY1" s="76"/>
      <c r="AAZ1" s="76"/>
      <c r="ABA1" s="76"/>
      <c r="ABB1" s="76"/>
      <c r="ABC1" s="76"/>
      <c r="ABD1" s="76"/>
      <c r="ABE1" s="76"/>
      <c r="ABF1" s="76"/>
      <c r="ABG1" s="76"/>
      <c r="ABH1" s="76"/>
      <c r="ABI1" s="76"/>
      <c r="ABJ1" s="76"/>
      <c r="ABK1" s="76"/>
      <c r="ABL1" s="76"/>
      <c r="ABM1" s="76"/>
      <c r="ABN1" s="76"/>
      <c r="ABO1" s="76"/>
      <c r="ABP1" s="76"/>
      <c r="ABQ1" s="76"/>
      <c r="ABR1" s="76"/>
      <c r="ABS1" s="76"/>
      <c r="ABT1" s="76"/>
      <c r="ABU1" s="76"/>
      <c r="ABV1" s="76"/>
      <c r="ABW1" s="76"/>
      <c r="ABX1" s="76"/>
      <c r="ABY1" s="76"/>
      <c r="ABZ1" s="76"/>
      <c r="ACA1" s="76"/>
      <c r="ACB1" s="76"/>
      <c r="ACC1" s="76"/>
      <c r="ACD1" s="76"/>
      <c r="ACE1" s="76"/>
      <c r="ACF1" s="76"/>
      <c r="ACG1" s="76"/>
      <c r="ACH1" s="76"/>
      <c r="ACI1" s="76"/>
      <c r="ACJ1" s="76"/>
      <c r="ACK1" s="76"/>
      <c r="ACL1" s="76"/>
      <c r="ACM1" s="76"/>
      <c r="ACN1" s="76"/>
      <c r="ACO1" s="76"/>
      <c r="ACP1" s="76"/>
      <c r="ACQ1" s="76"/>
      <c r="ACR1" s="76"/>
      <c r="ACS1" s="76"/>
      <c r="ACT1" s="76"/>
      <c r="ACU1" s="76"/>
      <c r="ACV1" s="76"/>
      <c r="ACW1" s="76"/>
      <c r="ACX1" s="76"/>
      <c r="ACY1" s="76"/>
      <c r="ACZ1" s="76"/>
      <c r="ADA1" s="76"/>
      <c r="ADB1" s="76"/>
      <c r="ADC1" s="76"/>
      <c r="ADD1" s="76"/>
      <c r="ADE1" s="76"/>
      <c r="ADF1" s="76"/>
      <c r="ADG1" s="76"/>
      <c r="ADH1" s="76"/>
      <c r="ADI1" s="76"/>
      <c r="ADJ1" s="76"/>
      <c r="ADK1" s="76"/>
      <c r="ADL1" s="76"/>
      <c r="ADM1" s="76"/>
      <c r="ADN1" s="76"/>
      <c r="ADO1" s="76"/>
      <c r="ADP1" s="76"/>
      <c r="ADQ1" s="76"/>
      <c r="ADR1" s="76"/>
      <c r="ADS1" s="76"/>
      <c r="ADT1" s="76"/>
      <c r="ADU1" s="76"/>
      <c r="ADV1" s="76"/>
      <c r="ADW1" s="76"/>
      <c r="ADX1" s="76"/>
      <c r="ADY1" s="76"/>
      <c r="ADZ1" s="76"/>
      <c r="AEA1" s="76"/>
      <c r="AEB1" s="76"/>
      <c r="AEC1" s="76"/>
      <c r="AED1" s="76"/>
      <c r="AEE1" s="76"/>
      <c r="AEF1" s="76"/>
      <c r="AEG1" s="76"/>
      <c r="AEH1" s="76"/>
      <c r="AEI1" s="76"/>
      <c r="AEJ1" s="76"/>
      <c r="AEK1" s="76"/>
      <c r="AEL1" s="76"/>
      <c r="AEM1" s="76"/>
      <c r="AEN1" s="76"/>
      <c r="AEO1" s="76"/>
      <c r="AEP1" s="76"/>
      <c r="AEQ1" s="76"/>
      <c r="AER1" s="76"/>
      <c r="AES1" s="76"/>
      <c r="AET1" s="76"/>
      <c r="AEU1" s="76"/>
      <c r="AEV1" s="76"/>
      <c r="AEW1" s="76"/>
      <c r="AEX1" s="76"/>
      <c r="AEY1" s="76"/>
      <c r="AEZ1" s="76"/>
      <c r="AFA1" s="76"/>
      <c r="AFB1" s="76"/>
      <c r="AFC1" s="76"/>
      <c r="AFD1" s="76"/>
      <c r="AFE1" s="76"/>
      <c r="AFF1" s="76"/>
      <c r="AFG1" s="76"/>
      <c r="AFH1" s="76"/>
      <c r="AFI1" s="76"/>
      <c r="AFJ1" s="76"/>
      <c r="AFK1" s="76"/>
      <c r="AFL1" s="76"/>
      <c r="AFM1" s="76"/>
      <c r="AFN1" s="76"/>
      <c r="AFO1" s="76"/>
      <c r="AFP1" s="76"/>
      <c r="AFQ1" s="76"/>
      <c r="AFR1" s="76"/>
      <c r="AFS1" s="76"/>
      <c r="AFT1" s="76"/>
      <c r="AFU1" s="76"/>
      <c r="AFV1" s="76"/>
      <c r="AFW1" s="76"/>
      <c r="AFX1" s="76"/>
      <c r="AFY1" s="76"/>
      <c r="AFZ1" s="76"/>
      <c r="AGA1" s="76"/>
      <c r="AGB1" s="76"/>
      <c r="AGC1" s="76"/>
      <c r="AGD1" s="76"/>
      <c r="AGE1" s="76"/>
      <c r="AGF1" s="76"/>
      <c r="AGG1" s="76"/>
      <c r="AGH1" s="76"/>
      <c r="AGI1" s="76"/>
      <c r="AGJ1" s="76"/>
      <c r="AGK1" s="76"/>
      <c r="AGL1" s="76"/>
      <c r="AGM1" s="76"/>
      <c r="AGN1" s="76"/>
      <c r="AGO1" s="76"/>
      <c r="AGP1" s="76"/>
      <c r="AGQ1" s="76"/>
      <c r="AGR1" s="76"/>
      <c r="AGS1" s="76"/>
      <c r="AGT1" s="76"/>
      <c r="AGU1" s="76"/>
      <c r="AGV1" s="76"/>
      <c r="AGW1" s="76"/>
      <c r="AGX1" s="76"/>
      <c r="AGY1" s="76"/>
      <c r="AGZ1" s="76"/>
      <c r="AHA1" s="76"/>
      <c r="AHB1" s="76"/>
      <c r="AHC1" s="76"/>
      <c r="AHD1" s="76"/>
      <c r="AHE1" s="76"/>
      <c r="AHF1" s="76"/>
      <c r="AHG1" s="76"/>
      <c r="AHH1" s="76"/>
      <c r="AHI1" s="76"/>
      <c r="AHJ1" s="76"/>
      <c r="AHK1" s="76"/>
      <c r="AHL1" s="76"/>
      <c r="AHM1" s="76"/>
      <c r="AHN1" s="76"/>
      <c r="AHO1" s="76"/>
      <c r="AHP1" s="76"/>
      <c r="AHQ1" s="76"/>
      <c r="AHR1" s="76"/>
      <c r="AHS1" s="76"/>
      <c r="AHT1" s="76"/>
      <c r="AHU1" s="76"/>
      <c r="AHV1" s="76"/>
      <c r="AHW1" s="76"/>
      <c r="AHX1" s="76"/>
      <c r="AHY1" s="76"/>
      <c r="AHZ1" s="76"/>
      <c r="AIA1" s="76"/>
      <c r="AIB1" s="76"/>
      <c r="AIC1" s="76"/>
      <c r="AID1" s="76"/>
      <c r="AIE1" s="76"/>
      <c r="AIF1" s="76"/>
      <c r="AIG1" s="76"/>
      <c r="AIH1" s="76"/>
      <c r="AII1" s="76"/>
      <c r="AIJ1" s="76"/>
      <c r="AIK1" s="76"/>
      <c r="AIL1" s="76"/>
      <c r="AIM1" s="76"/>
      <c r="AIN1" s="76"/>
      <c r="AIO1" s="76"/>
      <c r="AIP1" s="76"/>
      <c r="AIQ1" s="76"/>
      <c r="AIR1" s="76"/>
      <c r="AIS1" s="76"/>
      <c r="AIT1" s="76"/>
      <c r="AIU1" s="76"/>
      <c r="AIV1" s="76"/>
      <c r="AIW1" s="76"/>
      <c r="AIX1" s="76"/>
      <c r="AIY1" s="76"/>
      <c r="AIZ1" s="76"/>
      <c r="AJA1" s="76"/>
      <c r="AJB1" s="76"/>
      <c r="AJC1" s="76"/>
      <c r="AJD1" s="76"/>
      <c r="AJE1" s="76"/>
      <c r="AJF1" s="76"/>
      <c r="AJG1" s="76"/>
      <c r="AJH1" s="76"/>
      <c r="AJI1" s="76"/>
      <c r="AJJ1" s="76"/>
      <c r="AJK1" s="76"/>
      <c r="AJL1" s="76"/>
      <c r="AJM1" s="76"/>
      <c r="AJN1" s="76"/>
      <c r="AJO1" s="76"/>
      <c r="AJP1" s="76"/>
      <c r="AJQ1" s="76"/>
      <c r="AJR1" s="76"/>
      <c r="AJS1" s="76"/>
      <c r="AJT1" s="76"/>
      <c r="AJU1" s="76"/>
      <c r="AJV1" s="76"/>
      <c r="AJW1" s="76"/>
      <c r="AJX1" s="76"/>
      <c r="AJY1" s="76"/>
      <c r="AJZ1" s="76"/>
      <c r="AKA1" s="76"/>
      <c r="AKB1" s="76"/>
      <c r="AKC1" s="76"/>
      <c r="AKD1" s="76"/>
      <c r="AKE1" s="76"/>
      <c r="AKF1" s="76"/>
      <c r="AKG1" s="76"/>
      <c r="AKH1" s="76"/>
      <c r="AKI1" s="76"/>
      <c r="AKJ1" s="76"/>
      <c r="AKK1" s="76"/>
      <c r="AKL1" s="76"/>
      <c r="AKM1" s="76"/>
      <c r="AKN1" s="76"/>
      <c r="AKO1" s="76"/>
      <c r="AKP1" s="76"/>
      <c r="AKQ1" s="76"/>
      <c r="AKR1" s="76"/>
      <c r="AKS1" s="76"/>
      <c r="AKT1" s="76"/>
      <c r="AKU1" s="76"/>
      <c r="AKV1" s="76"/>
      <c r="AKW1" s="76"/>
      <c r="AKX1" s="76"/>
      <c r="AKY1" s="76"/>
      <c r="AKZ1" s="76"/>
      <c r="ALA1" s="76"/>
      <c r="ALB1" s="76"/>
      <c r="ALC1" s="76"/>
      <c r="ALD1" s="76"/>
      <c r="ALE1" s="76"/>
      <c r="ALF1" s="76"/>
      <c r="ALG1" s="76"/>
      <c r="ALH1" s="76"/>
      <c r="ALI1" s="76"/>
      <c r="ALJ1" s="76"/>
      <c r="ALK1" s="76"/>
      <c r="ALL1" s="76"/>
      <c r="ALM1" s="76"/>
      <c r="ALN1" s="76"/>
      <c r="ALO1" s="76"/>
      <c r="ALP1" s="76"/>
      <c r="ALQ1" s="76"/>
      <c r="ALR1" s="76"/>
      <c r="ALS1" s="76"/>
      <c r="ALT1" s="76"/>
      <c r="ALU1" s="76"/>
      <c r="ALV1" s="76"/>
      <c r="ALW1" s="76"/>
      <c r="ALX1" s="76"/>
      <c r="ALY1" s="76"/>
      <c r="ALZ1" s="76"/>
      <c r="AMA1" s="76"/>
      <c r="AMB1" s="76"/>
      <c r="AMC1" s="76"/>
      <c r="AMD1" s="76"/>
      <c r="AME1" s="76"/>
      <c r="AMF1" s="76"/>
      <c r="AMG1" s="76"/>
      <c r="AMH1" s="76"/>
      <c r="AMI1" s="76"/>
      <c r="AMJ1" s="76"/>
    </row>
    <row r="2" spans="1:1025" x14ac:dyDescent="0.25">
      <c r="A2" s="76"/>
      <c r="B2" s="76"/>
      <c r="C2" s="76"/>
      <c r="D2" s="76"/>
      <c r="E2" s="76"/>
      <c r="F2" s="76"/>
      <c r="G2" s="76"/>
      <c r="H2" s="76"/>
      <c r="I2" s="76"/>
      <c r="J2" s="76"/>
      <c r="K2" s="154" t="s">
        <v>30</v>
      </c>
      <c r="L2" s="90">
        <v>1.1499999999999999</v>
      </c>
      <c r="N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6"/>
      <c r="CX2" s="76"/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  <c r="DK2" s="76"/>
      <c r="DL2" s="76"/>
      <c r="DM2" s="76"/>
      <c r="DN2" s="76"/>
      <c r="DO2" s="76"/>
      <c r="DP2" s="76"/>
      <c r="DQ2" s="76"/>
      <c r="DR2" s="76"/>
      <c r="DS2" s="76"/>
      <c r="DT2" s="76"/>
      <c r="DU2" s="76"/>
      <c r="DV2" s="76"/>
      <c r="DW2" s="76"/>
      <c r="DX2" s="76"/>
      <c r="DY2" s="76"/>
      <c r="DZ2" s="76"/>
      <c r="EA2" s="76"/>
      <c r="EB2" s="76"/>
      <c r="EC2" s="76"/>
      <c r="ED2" s="76"/>
      <c r="EE2" s="76"/>
      <c r="EF2" s="76"/>
      <c r="EG2" s="76"/>
      <c r="EH2" s="76"/>
      <c r="EI2" s="76"/>
      <c r="EJ2" s="76"/>
      <c r="EK2" s="76"/>
      <c r="EL2" s="76"/>
      <c r="EM2" s="76"/>
      <c r="EN2" s="76"/>
      <c r="EO2" s="76"/>
      <c r="EP2" s="76"/>
      <c r="EQ2" s="76"/>
      <c r="ER2" s="76"/>
      <c r="ES2" s="76"/>
      <c r="ET2" s="76"/>
      <c r="EU2" s="76"/>
      <c r="EV2" s="76"/>
      <c r="EW2" s="76"/>
      <c r="EX2" s="76"/>
      <c r="EY2" s="76"/>
      <c r="EZ2" s="76"/>
      <c r="FA2" s="76"/>
      <c r="FB2" s="76"/>
      <c r="FC2" s="76"/>
      <c r="FD2" s="76"/>
      <c r="FE2" s="76"/>
      <c r="FF2" s="76"/>
      <c r="FG2" s="76"/>
      <c r="FH2" s="76"/>
      <c r="FI2" s="76"/>
      <c r="FJ2" s="76"/>
      <c r="FK2" s="76"/>
      <c r="FL2" s="76"/>
      <c r="FM2" s="76"/>
      <c r="FN2" s="76"/>
      <c r="FO2" s="76"/>
      <c r="FP2" s="76"/>
      <c r="FQ2" s="76"/>
      <c r="FR2" s="76"/>
      <c r="FS2" s="76"/>
      <c r="FT2" s="76"/>
      <c r="FU2" s="76"/>
      <c r="FV2" s="76"/>
      <c r="FW2" s="76"/>
      <c r="FX2" s="76"/>
      <c r="FY2" s="76"/>
      <c r="FZ2" s="76"/>
      <c r="GA2" s="76"/>
      <c r="GB2" s="76"/>
      <c r="GC2" s="76"/>
      <c r="GD2" s="76"/>
      <c r="GE2" s="76"/>
      <c r="GF2" s="76"/>
      <c r="GG2" s="76"/>
      <c r="GH2" s="76"/>
      <c r="GI2" s="76"/>
      <c r="GJ2" s="76"/>
      <c r="GK2" s="76"/>
      <c r="GL2" s="76"/>
      <c r="GM2" s="76"/>
      <c r="GN2" s="76"/>
      <c r="GO2" s="76"/>
      <c r="GP2" s="76"/>
      <c r="GQ2" s="76"/>
      <c r="GR2" s="76"/>
      <c r="GS2" s="76"/>
      <c r="GT2" s="76"/>
      <c r="GU2" s="76"/>
      <c r="GV2" s="76"/>
      <c r="GW2" s="76"/>
      <c r="GX2" s="76"/>
      <c r="GY2" s="76"/>
      <c r="GZ2" s="76"/>
      <c r="HA2" s="76"/>
      <c r="HB2" s="76"/>
      <c r="HC2" s="76"/>
      <c r="HD2" s="76"/>
      <c r="HE2" s="76"/>
      <c r="HF2" s="76"/>
      <c r="HG2" s="76"/>
      <c r="HH2" s="76"/>
      <c r="HI2" s="76"/>
      <c r="HJ2" s="76"/>
      <c r="HK2" s="76"/>
      <c r="HL2" s="76"/>
      <c r="HM2" s="76"/>
      <c r="HN2" s="76"/>
      <c r="HO2" s="76"/>
      <c r="HP2" s="76"/>
      <c r="HQ2" s="76"/>
      <c r="HR2" s="76"/>
      <c r="HS2" s="76"/>
      <c r="HT2" s="76"/>
      <c r="HU2" s="76"/>
      <c r="HV2" s="76"/>
      <c r="HW2" s="76"/>
      <c r="HX2" s="76"/>
      <c r="HY2" s="76"/>
      <c r="HZ2" s="76"/>
      <c r="IA2" s="76"/>
      <c r="IB2" s="76"/>
      <c r="IC2" s="76"/>
      <c r="ID2" s="76"/>
      <c r="IE2" s="76"/>
      <c r="IF2" s="76"/>
      <c r="IG2" s="76"/>
      <c r="IH2" s="76"/>
      <c r="II2" s="76"/>
      <c r="IJ2" s="76"/>
      <c r="IK2" s="76"/>
      <c r="IL2" s="76"/>
      <c r="IM2" s="76"/>
      <c r="IN2" s="76"/>
      <c r="IO2" s="76"/>
      <c r="IP2" s="76"/>
      <c r="IQ2" s="76"/>
      <c r="IR2" s="76"/>
      <c r="IS2" s="76"/>
      <c r="IT2" s="76"/>
      <c r="IU2" s="76"/>
      <c r="IV2" s="76"/>
      <c r="IW2" s="76"/>
      <c r="IX2" s="76"/>
      <c r="IY2" s="76"/>
      <c r="IZ2" s="76"/>
      <c r="JA2" s="76"/>
      <c r="JB2" s="76"/>
      <c r="JC2" s="76"/>
      <c r="JD2" s="76"/>
      <c r="JE2" s="76"/>
      <c r="JF2" s="76"/>
      <c r="JG2" s="76"/>
      <c r="JH2" s="76"/>
      <c r="JI2" s="76"/>
      <c r="JJ2" s="76"/>
      <c r="JK2" s="76"/>
      <c r="JL2" s="76"/>
      <c r="JM2" s="76"/>
      <c r="JN2" s="76"/>
      <c r="JO2" s="76"/>
      <c r="JP2" s="76"/>
      <c r="JQ2" s="76"/>
      <c r="JR2" s="76"/>
      <c r="JS2" s="76"/>
      <c r="JT2" s="76"/>
      <c r="JU2" s="76"/>
      <c r="JV2" s="76"/>
      <c r="JW2" s="76"/>
      <c r="JX2" s="76"/>
      <c r="JY2" s="76"/>
      <c r="JZ2" s="76"/>
      <c r="KA2" s="76"/>
      <c r="KB2" s="76"/>
      <c r="KC2" s="76"/>
      <c r="KD2" s="76"/>
      <c r="KE2" s="76"/>
      <c r="KF2" s="76"/>
      <c r="KG2" s="76"/>
      <c r="KH2" s="76"/>
      <c r="KI2" s="76"/>
      <c r="KJ2" s="76"/>
      <c r="KK2" s="76"/>
      <c r="KL2" s="76"/>
      <c r="KM2" s="76"/>
      <c r="KN2" s="76"/>
      <c r="KO2" s="76"/>
      <c r="KP2" s="76"/>
      <c r="KQ2" s="76"/>
      <c r="KR2" s="76"/>
      <c r="KS2" s="76"/>
      <c r="KT2" s="76"/>
      <c r="KU2" s="76"/>
      <c r="KV2" s="76"/>
      <c r="KW2" s="76"/>
      <c r="KX2" s="76"/>
      <c r="KY2" s="76"/>
      <c r="KZ2" s="76"/>
      <c r="LA2" s="76"/>
      <c r="LB2" s="76"/>
      <c r="LC2" s="76"/>
      <c r="LD2" s="76"/>
      <c r="LE2" s="76"/>
      <c r="LF2" s="76"/>
      <c r="LG2" s="76"/>
      <c r="LH2" s="76"/>
      <c r="LI2" s="76"/>
      <c r="LJ2" s="76"/>
      <c r="LK2" s="76"/>
      <c r="LL2" s="76"/>
      <c r="LM2" s="76"/>
      <c r="LN2" s="76"/>
      <c r="LO2" s="76"/>
      <c r="LP2" s="76"/>
      <c r="LQ2" s="76"/>
      <c r="LR2" s="76"/>
      <c r="LS2" s="76"/>
      <c r="LT2" s="76"/>
      <c r="LU2" s="76"/>
      <c r="LV2" s="76"/>
      <c r="LW2" s="76"/>
      <c r="LX2" s="76"/>
      <c r="LY2" s="76"/>
      <c r="LZ2" s="76"/>
      <c r="MA2" s="76"/>
      <c r="MB2" s="76"/>
      <c r="MC2" s="76"/>
      <c r="MD2" s="76"/>
      <c r="ME2" s="76"/>
      <c r="MF2" s="76"/>
      <c r="MG2" s="76"/>
      <c r="MH2" s="76"/>
      <c r="MI2" s="76"/>
      <c r="MJ2" s="76"/>
      <c r="MK2" s="76"/>
      <c r="ML2" s="76"/>
      <c r="MM2" s="76"/>
      <c r="MN2" s="76"/>
      <c r="MO2" s="76"/>
      <c r="MP2" s="76"/>
      <c r="MQ2" s="76"/>
      <c r="MR2" s="76"/>
      <c r="MS2" s="76"/>
      <c r="MT2" s="76"/>
      <c r="MU2" s="76"/>
      <c r="MV2" s="76"/>
      <c r="MW2" s="76"/>
      <c r="MX2" s="76"/>
      <c r="MY2" s="76"/>
      <c r="MZ2" s="76"/>
      <c r="NA2" s="76"/>
      <c r="NB2" s="76"/>
      <c r="NC2" s="76"/>
      <c r="ND2" s="76"/>
      <c r="NE2" s="76"/>
      <c r="NF2" s="76"/>
      <c r="NG2" s="76"/>
      <c r="NH2" s="76"/>
      <c r="NI2" s="76"/>
      <c r="NJ2" s="76"/>
      <c r="NK2" s="76"/>
      <c r="NL2" s="76"/>
      <c r="NM2" s="76"/>
      <c r="NN2" s="76"/>
      <c r="NO2" s="76"/>
      <c r="NP2" s="76"/>
      <c r="NQ2" s="76"/>
      <c r="NR2" s="76"/>
      <c r="NS2" s="76"/>
      <c r="NT2" s="76"/>
      <c r="NU2" s="76"/>
      <c r="NV2" s="76"/>
      <c r="NW2" s="76"/>
      <c r="NX2" s="76"/>
      <c r="NY2" s="76"/>
      <c r="NZ2" s="76"/>
      <c r="OA2" s="76"/>
      <c r="OB2" s="76"/>
      <c r="OC2" s="76"/>
      <c r="OD2" s="76"/>
      <c r="OE2" s="76"/>
      <c r="OF2" s="76"/>
      <c r="OG2" s="76"/>
      <c r="OH2" s="76"/>
      <c r="OI2" s="76"/>
      <c r="OJ2" s="76"/>
      <c r="OK2" s="76"/>
      <c r="OL2" s="76"/>
      <c r="OM2" s="76"/>
      <c r="ON2" s="76"/>
      <c r="OO2" s="76"/>
      <c r="OP2" s="76"/>
      <c r="OQ2" s="76"/>
      <c r="OR2" s="76"/>
      <c r="OS2" s="76"/>
      <c r="OT2" s="76"/>
      <c r="OU2" s="76"/>
      <c r="OV2" s="76"/>
      <c r="OW2" s="76"/>
      <c r="OX2" s="76"/>
      <c r="OY2" s="76"/>
      <c r="OZ2" s="76"/>
      <c r="PA2" s="76"/>
      <c r="PB2" s="76"/>
      <c r="PC2" s="76"/>
      <c r="PD2" s="76"/>
      <c r="PE2" s="76"/>
      <c r="PF2" s="76"/>
      <c r="PG2" s="76"/>
      <c r="PH2" s="76"/>
      <c r="PI2" s="76"/>
      <c r="PJ2" s="76"/>
      <c r="PK2" s="76"/>
      <c r="PL2" s="76"/>
      <c r="PM2" s="76"/>
      <c r="PN2" s="76"/>
      <c r="PO2" s="76"/>
      <c r="PP2" s="76"/>
      <c r="PQ2" s="76"/>
      <c r="PR2" s="76"/>
      <c r="PS2" s="76"/>
      <c r="PT2" s="76"/>
      <c r="PU2" s="76"/>
      <c r="PV2" s="76"/>
      <c r="PW2" s="76"/>
      <c r="PX2" s="76"/>
      <c r="PY2" s="76"/>
      <c r="PZ2" s="76"/>
      <c r="QA2" s="76"/>
      <c r="QB2" s="76"/>
      <c r="QC2" s="76"/>
      <c r="QD2" s="76"/>
      <c r="QE2" s="76"/>
      <c r="QF2" s="76"/>
      <c r="QG2" s="76"/>
      <c r="QH2" s="76"/>
      <c r="QI2" s="76"/>
      <c r="QJ2" s="76"/>
      <c r="QK2" s="76"/>
      <c r="QL2" s="76"/>
      <c r="QM2" s="76"/>
      <c r="QN2" s="76"/>
      <c r="QO2" s="76"/>
      <c r="QP2" s="76"/>
      <c r="QQ2" s="76"/>
      <c r="QR2" s="76"/>
      <c r="QS2" s="76"/>
      <c r="QT2" s="76"/>
      <c r="QU2" s="76"/>
      <c r="QV2" s="76"/>
      <c r="QW2" s="76"/>
      <c r="QX2" s="76"/>
      <c r="QY2" s="76"/>
      <c r="QZ2" s="76"/>
      <c r="RA2" s="76"/>
      <c r="RB2" s="76"/>
      <c r="RC2" s="76"/>
      <c r="RD2" s="76"/>
      <c r="RE2" s="76"/>
      <c r="RF2" s="76"/>
      <c r="RG2" s="76"/>
      <c r="RH2" s="76"/>
      <c r="RI2" s="76"/>
      <c r="RJ2" s="76"/>
      <c r="RK2" s="76"/>
      <c r="RL2" s="76"/>
      <c r="RM2" s="76"/>
      <c r="RN2" s="76"/>
      <c r="RO2" s="76"/>
      <c r="RP2" s="76"/>
      <c r="RQ2" s="76"/>
      <c r="RR2" s="76"/>
      <c r="RS2" s="76"/>
      <c r="RT2" s="76"/>
      <c r="RU2" s="76"/>
      <c r="RV2" s="76"/>
      <c r="RW2" s="76"/>
      <c r="RX2" s="76"/>
      <c r="RY2" s="76"/>
      <c r="RZ2" s="76"/>
      <c r="SA2" s="76"/>
      <c r="SB2" s="76"/>
      <c r="SC2" s="76"/>
      <c r="SD2" s="76"/>
      <c r="SE2" s="76"/>
      <c r="SF2" s="76"/>
      <c r="SG2" s="76"/>
      <c r="SH2" s="76"/>
      <c r="SI2" s="76"/>
      <c r="SJ2" s="76"/>
      <c r="SK2" s="76"/>
      <c r="SL2" s="76"/>
      <c r="SM2" s="76"/>
      <c r="SN2" s="76"/>
      <c r="SO2" s="76"/>
      <c r="SP2" s="76"/>
      <c r="SQ2" s="76"/>
      <c r="SR2" s="76"/>
      <c r="SS2" s="76"/>
      <c r="ST2" s="76"/>
      <c r="SU2" s="76"/>
      <c r="SV2" s="76"/>
      <c r="SW2" s="76"/>
      <c r="SX2" s="76"/>
      <c r="SY2" s="76"/>
      <c r="SZ2" s="76"/>
      <c r="TA2" s="76"/>
      <c r="TB2" s="76"/>
      <c r="TC2" s="76"/>
      <c r="TD2" s="76"/>
      <c r="TE2" s="76"/>
      <c r="TF2" s="76"/>
      <c r="TG2" s="76"/>
      <c r="TH2" s="76"/>
      <c r="TI2" s="76"/>
      <c r="TJ2" s="76"/>
      <c r="TK2" s="76"/>
      <c r="TL2" s="76"/>
      <c r="TM2" s="76"/>
      <c r="TN2" s="76"/>
      <c r="TO2" s="76"/>
      <c r="TP2" s="76"/>
      <c r="TQ2" s="76"/>
      <c r="TR2" s="76"/>
      <c r="TS2" s="76"/>
      <c r="TT2" s="76"/>
      <c r="TU2" s="76"/>
      <c r="TV2" s="76"/>
      <c r="TW2" s="76"/>
      <c r="TX2" s="76"/>
      <c r="TY2" s="76"/>
      <c r="TZ2" s="76"/>
      <c r="UA2" s="76"/>
      <c r="UB2" s="76"/>
      <c r="UC2" s="76"/>
      <c r="UD2" s="76"/>
      <c r="UE2" s="76"/>
      <c r="UF2" s="76"/>
      <c r="UG2" s="76"/>
      <c r="UH2" s="76"/>
      <c r="UI2" s="76"/>
      <c r="UJ2" s="76"/>
      <c r="UK2" s="76"/>
      <c r="UL2" s="76"/>
      <c r="UM2" s="76"/>
      <c r="UN2" s="76"/>
      <c r="UO2" s="76"/>
      <c r="UP2" s="76"/>
      <c r="UQ2" s="76"/>
      <c r="UR2" s="76"/>
      <c r="US2" s="76"/>
      <c r="UT2" s="76"/>
      <c r="UU2" s="76"/>
      <c r="UV2" s="76"/>
      <c r="UW2" s="76"/>
      <c r="UX2" s="76"/>
      <c r="UY2" s="76"/>
      <c r="UZ2" s="76"/>
      <c r="VA2" s="76"/>
      <c r="VB2" s="76"/>
      <c r="VC2" s="76"/>
      <c r="VD2" s="76"/>
      <c r="VE2" s="76"/>
      <c r="VF2" s="76"/>
      <c r="VG2" s="76"/>
      <c r="VH2" s="76"/>
      <c r="VI2" s="76"/>
      <c r="VJ2" s="76"/>
      <c r="VK2" s="76"/>
      <c r="VL2" s="76"/>
      <c r="VM2" s="76"/>
      <c r="VN2" s="76"/>
      <c r="VO2" s="76"/>
      <c r="VP2" s="76"/>
      <c r="VQ2" s="76"/>
      <c r="VR2" s="76"/>
      <c r="VS2" s="76"/>
      <c r="VT2" s="76"/>
      <c r="VU2" s="76"/>
      <c r="VV2" s="76"/>
      <c r="VW2" s="76"/>
      <c r="VX2" s="76"/>
      <c r="VY2" s="76"/>
      <c r="VZ2" s="76"/>
      <c r="WA2" s="76"/>
      <c r="WB2" s="76"/>
      <c r="WC2" s="76"/>
      <c r="WD2" s="76"/>
      <c r="WE2" s="76"/>
      <c r="WF2" s="76"/>
      <c r="WG2" s="76"/>
      <c r="WH2" s="76"/>
      <c r="WI2" s="76"/>
      <c r="WJ2" s="76"/>
      <c r="WK2" s="76"/>
      <c r="WL2" s="76"/>
      <c r="WM2" s="76"/>
      <c r="WN2" s="76"/>
      <c r="WO2" s="76"/>
      <c r="WP2" s="76"/>
      <c r="WQ2" s="76"/>
      <c r="WR2" s="76"/>
      <c r="WS2" s="76"/>
      <c r="WT2" s="76"/>
      <c r="WU2" s="76"/>
      <c r="WV2" s="76"/>
      <c r="WW2" s="76"/>
      <c r="WX2" s="76"/>
      <c r="WY2" s="76"/>
      <c r="WZ2" s="76"/>
      <c r="XA2" s="76"/>
      <c r="XB2" s="76"/>
      <c r="XC2" s="76"/>
      <c r="XD2" s="76"/>
      <c r="XE2" s="76"/>
      <c r="XF2" s="76"/>
      <c r="XG2" s="76"/>
      <c r="XH2" s="76"/>
      <c r="XI2" s="76"/>
      <c r="XJ2" s="76"/>
      <c r="XK2" s="76"/>
      <c r="XL2" s="76"/>
      <c r="XM2" s="76"/>
      <c r="XN2" s="76"/>
      <c r="XO2" s="76"/>
      <c r="XP2" s="76"/>
      <c r="XQ2" s="76"/>
      <c r="XR2" s="76"/>
      <c r="XS2" s="76"/>
      <c r="XT2" s="76"/>
      <c r="XU2" s="76"/>
      <c r="XV2" s="76"/>
      <c r="XW2" s="76"/>
      <c r="XX2" s="76"/>
      <c r="XY2" s="76"/>
      <c r="XZ2" s="76"/>
      <c r="YA2" s="76"/>
      <c r="YB2" s="76"/>
      <c r="YC2" s="76"/>
      <c r="YD2" s="76"/>
      <c r="YE2" s="76"/>
      <c r="YF2" s="76"/>
      <c r="YG2" s="76"/>
      <c r="YH2" s="76"/>
      <c r="YI2" s="76"/>
      <c r="YJ2" s="76"/>
      <c r="YK2" s="76"/>
      <c r="YL2" s="76"/>
      <c r="YM2" s="76"/>
      <c r="YN2" s="76"/>
      <c r="YO2" s="76"/>
      <c r="YP2" s="76"/>
      <c r="YQ2" s="76"/>
      <c r="YR2" s="76"/>
      <c r="YS2" s="76"/>
      <c r="YT2" s="76"/>
      <c r="YU2" s="76"/>
      <c r="YV2" s="76"/>
      <c r="YW2" s="76"/>
      <c r="YX2" s="76"/>
      <c r="YY2" s="76"/>
      <c r="YZ2" s="76"/>
      <c r="ZA2" s="76"/>
      <c r="ZB2" s="76"/>
      <c r="ZC2" s="76"/>
      <c r="ZD2" s="76"/>
      <c r="ZE2" s="76"/>
      <c r="ZF2" s="76"/>
      <c r="ZG2" s="76"/>
      <c r="ZH2" s="76"/>
      <c r="ZI2" s="76"/>
      <c r="ZJ2" s="76"/>
      <c r="ZK2" s="76"/>
      <c r="ZL2" s="76"/>
      <c r="ZM2" s="76"/>
      <c r="ZN2" s="76"/>
      <c r="ZO2" s="76"/>
      <c r="ZP2" s="76"/>
      <c r="ZQ2" s="76"/>
      <c r="ZR2" s="76"/>
      <c r="ZS2" s="76"/>
      <c r="ZT2" s="76"/>
      <c r="ZU2" s="76"/>
      <c r="ZV2" s="76"/>
      <c r="ZW2" s="76"/>
      <c r="ZX2" s="76"/>
      <c r="ZY2" s="76"/>
      <c r="ZZ2" s="76"/>
      <c r="AAA2" s="76"/>
      <c r="AAB2" s="76"/>
      <c r="AAC2" s="76"/>
      <c r="AAD2" s="76"/>
      <c r="AAE2" s="76"/>
      <c r="AAF2" s="76"/>
      <c r="AAG2" s="76"/>
      <c r="AAH2" s="76"/>
      <c r="AAI2" s="76"/>
      <c r="AAJ2" s="76"/>
      <c r="AAK2" s="76"/>
      <c r="AAL2" s="76"/>
      <c r="AAM2" s="76"/>
      <c r="AAN2" s="76"/>
      <c r="AAO2" s="76"/>
      <c r="AAP2" s="76"/>
      <c r="AAQ2" s="76"/>
      <c r="AAR2" s="76"/>
      <c r="AAS2" s="76"/>
      <c r="AAT2" s="76"/>
      <c r="AAU2" s="76"/>
      <c r="AAV2" s="76"/>
      <c r="AAW2" s="76"/>
      <c r="AAX2" s="76"/>
      <c r="AAY2" s="76"/>
      <c r="AAZ2" s="76"/>
      <c r="ABA2" s="76"/>
      <c r="ABB2" s="76"/>
      <c r="ABC2" s="76"/>
      <c r="ABD2" s="76"/>
      <c r="ABE2" s="76"/>
      <c r="ABF2" s="76"/>
      <c r="ABG2" s="76"/>
      <c r="ABH2" s="76"/>
      <c r="ABI2" s="76"/>
      <c r="ABJ2" s="76"/>
      <c r="ABK2" s="76"/>
      <c r="ABL2" s="76"/>
      <c r="ABM2" s="76"/>
      <c r="ABN2" s="76"/>
      <c r="ABO2" s="76"/>
      <c r="ABP2" s="76"/>
      <c r="ABQ2" s="76"/>
      <c r="ABR2" s="76"/>
      <c r="ABS2" s="76"/>
      <c r="ABT2" s="76"/>
      <c r="ABU2" s="76"/>
      <c r="ABV2" s="76"/>
      <c r="ABW2" s="76"/>
      <c r="ABX2" s="76"/>
      <c r="ABY2" s="76"/>
      <c r="ABZ2" s="76"/>
      <c r="ACA2" s="76"/>
      <c r="ACB2" s="76"/>
      <c r="ACC2" s="76"/>
      <c r="ACD2" s="76"/>
      <c r="ACE2" s="76"/>
      <c r="ACF2" s="76"/>
      <c r="ACG2" s="76"/>
      <c r="ACH2" s="76"/>
      <c r="ACI2" s="76"/>
      <c r="ACJ2" s="76"/>
      <c r="ACK2" s="76"/>
      <c r="ACL2" s="76"/>
      <c r="ACM2" s="76"/>
      <c r="ACN2" s="76"/>
      <c r="ACO2" s="76"/>
      <c r="ACP2" s="76"/>
      <c r="ACQ2" s="76"/>
      <c r="ACR2" s="76"/>
      <c r="ACS2" s="76"/>
      <c r="ACT2" s="76"/>
      <c r="ACU2" s="76"/>
      <c r="ACV2" s="76"/>
      <c r="ACW2" s="76"/>
      <c r="ACX2" s="76"/>
      <c r="ACY2" s="76"/>
      <c r="ACZ2" s="76"/>
      <c r="ADA2" s="76"/>
      <c r="ADB2" s="76"/>
      <c r="ADC2" s="76"/>
      <c r="ADD2" s="76"/>
      <c r="ADE2" s="76"/>
      <c r="ADF2" s="76"/>
      <c r="ADG2" s="76"/>
      <c r="ADH2" s="76"/>
      <c r="ADI2" s="76"/>
      <c r="ADJ2" s="76"/>
      <c r="ADK2" s="76"/>
      <c r="ADL2" s="76"/>
      <c r="ADM2" s="76"/>
      <c r="ADN2" s="76"/>
      <c r="ADO2" s="76"/>
      <c r="ADP2" s="76"/>
      <c r="ADQ2" s="76"/>
      <c r="ADR2" s="76"/>
      <c r="ADS2" s="76"/>
      <c r="ADT2" s="76"/>
      <c r="ADU2" s="76"/>
      <c r="ADV2" s="76"/>
      <c r="ADW2" s="76"/>
      <c r="ADX2" s="76"/>
      <c r="ADY2" s="76"/>
      <c r="ADZ2" s="76"/>
      <c r="AEA2" s="76"/>
      <c r="AEB2" s="76"/>
      <c r="AEC2" s="76"/>
      <c r="AED2" s="76"/>
      <c r="AEE2" s="76"/>
      <c r="AEF2" s="76"/>
      <c r="AEG2" s="76"/>
      <c r="AEH2" s="76"/>
      <c r="AEI2" s="76"/>
      <c r="AEJ2" s="76"/>
      <c r="AEK2" s="76"/>
      <c r="AEL2" s="76"/>
      <c r="AEM2" s="76"/>
      <c r="AEN2" s="76"/>
      <c r="AEO2" s="76"/>
      <c r="AEP2" s="76"/>
      <c r="AEQ2" s="76"/>
      <c r="AER2" s="76"/>
      <c r="AES2" s="76"/>
      <c r="AET2" s="76"/>
      <c r="AEU2" s="76"/>
      <c r="AEV2" s="76"/>
      <c r="AEW2" s="76"/>
      <c r="AEX2" s="76"/>
      <c r="AEY2" s="76"/>
      <c r="AEZ2" s="76"/>
      <c r="AFA2" s="76"/>
      <c r="AFB2" s="76"/>
      <c r="AFC2" s="76"/>
      <c r="AFD2" s="76"/>
      <c r="AFE2" s="76"/>
      <c r="AFF2" s="76"/>
      <c r="AFG2" s="76"/>
      <c r="AFH2" s="76"/>
      <c r="AFI2" s="76"/>
      <c r="AFJ2" s="76"/>
      <c r="AFK2" s="76"/>
      <c r="AFL2" s="76"/>
      <c r="AFM2" s="76"/>
      <c r="AFN2" s="76"/>
      <c r="AFO2" s="76"/>
      <c r="AFP2" s="76"/>
      <c r="AFQ2" s="76"/>
      <c r="AFR2" s="76"/>
      <c r="AFS2" s="76"/>
      <c r="AFT2" s="76"/>
      <c r="AFU2" s="76"/>
      <c r="AFV2" s="76"/>
      <c r="AFW2" s="76"/>
      <c r="AFX2" s="76"/>
      <c r="AFY2" s="76"/>
      <c r="AFZ2" s="76"/>
      <c r="AGA2" s="76"/>
      <c r="AGB2" s="76"/>
      <c r="AGC2" s="76"/>
      <c r="AGD2" s="76"/>
      <c r="AGE2" s="76"/>
      <c r="AGF2" s="76"/>
      <c r="AGG2" s="76"/>
      <c r="AGH2" s="76"/>
      <c r="AGI2" s="76"/>
      <c r="AGJ2" s="76"/>
      <c r="AGK2" s="76"/>
      <c r="AGL2" s="76"/>
      <c r="AGM2" s="76"/>
      <c r="AGN2" s="76"/>
      <c r="AGO2" s="76"/>
      <c r="AGP2" s="76"/>
      <c r="AGQ2" s="76"/>
      <c r="AGR2" s="76"/>
      <c r="AGS2" s="76"/>
      <c r="AGT2" s="76"/>
      <c r="AGU2" s="76"/>
      <c r="AGV2" s="76"/>
      <c r="AGW2" s="76"/>
      <c r="AGX2" s="76"/>
      <c r="AGY2" s="76"/>
      <c r="AGZ2" s="76"/>
      <c r="AHA2" s="76"/>
      <c r="AHB2" s="76"/>
      <c r="AHC2" s="76"/>
      <c r="AHD2" s="76"/>
      <c r="AHE2" s="76"/>
      <c r="AHF2" s="76"/>
      <c r="AHG2" s="76"/>
      <c r="AHH2" s="76"/>
      <c r="AHI2" s="76"/>
      <c r="AHJ2" s="76"/>
      <c r="AHK2" s="76"/>
      <c r="AHL2" s="76"/>
      <c r="AHM2" s="76"/>
      <c r="AHN2" s="76"/>
      <c r="AHO2" s="76"/>
      <c r="AHP2" s="76"/>
      <c r="AHQ2" s="76"/>
      <c r="AHR2" s="76"/>
      <c r="AHS2" s="76"/>
      <c r="AHT2" s="76"/>
      <c r="AHU2" s="76"/>
      <c r="AHV2" s="76"/>
      <c r="AHW2" s="76"/>
      <c r="AHX2" s="76"/>
      <c r="AHY2" s="76"/>
      <c r="AHZ2" s="76"/>
      <c r="AIA2" s="76"/>
      <c r="AIB2" s="76"/>
      <c r="AIC2" s="76"/>
      <c r="AID2" s="76"/>
      <c r="AIE2" s="76"/>
      <c r="AIF2" s="76"/>
      <c r="AIG2" s="76"/>
      <c r="AIH2" s="76"/>
      <c r="AII2" s="76"/>
      <c r="AIJ2" s="76"/>
      <c r="AIK2" s="76"/>
      <c r="AIL2" s="76"/>
      <c r="AIM2" s="76"/>
      <c r="AIN2" s="76"/>
      <c r="AIO2" s="76"/>
      <c r="AIP2" s="76"/>
      <c r="AIQ2" s="76"/>
      <c r="AIR2" s="76"/>
      <c r="AIS2" s="76"/>
      <c r="AIT2" s="76"/>
      <c r="AIU2" s="76"/>
      <c r="AIV2" s="76"/>
      <c r="AIW2" s="76"/>
      <c r="AIX2" s="76"/>
      <c r="AIY2" s="76"/>
      <c r="AIZ2" s="76"/>
      <c r="AJA2" s="76"/>
      <c r="AJB2" s="76"/>
      <c r="AJC2" s="76"/>
      <c r="AJD2" s="76"/>
      <c r="AJE2" s="76"/>
      <c r="AJF2" s="76"/>
      <c r="AJG2" s="76"/>
      <c r="AJH2" s="76"/>
      <c r="AJI2" s="76"/>
      <c r="AJJ2" s="76"/>
      <c r="AJK2" s="76"/>
      <c r="AJL2" s="76"/>
      <c r="AJM2" s="76"/>
      <c r="AJN2" s="76"/>
      <c r="AJO2" s="76"/>
      <c r="AJP2" s="76"/>
      <c r="AJQ2" s="76"/>
      <c r="AJR2" s="76"/>
      <c r="AJS2" s="76"/>
      <c r="AJT2" s="76"/>
      <c r="AJU2" s="76"/>
      <c r="AJV2" s="76"/>
      <c r="AJW2" s="76"/>
      <c r="AJX2" s="76"/>
      <c r="AJY2" s="76"/>
      <c r="AJZ2" s="76"/>
      <c r="AKA2" s="76"/>
      <c r="AKB2" s="76"/>
      <c r="AKC2" s="76"/>
      <c r="AKD2" s="76"/>
      <c r="AKE2" s="76"/>
      <c r="AKF2" s="76"/>
      <c r="AKG2" s="76"/>
      <c r="AKH2" s="76"/>
      <c r="AKI2" s="76"/>
      <c r="AKJ2" s="76"/>
      <c r="AKK2" s="76"/>
      <c r="AKL2" s="76"/>
      <c r="AKM2" s="76"/>
      <c r="AKN2" s="76"/>
      <c r="AKO2" s="76"/>
      <c r="AKP2" s="76"/>
      <c r="AKQ2" s="76"/>
      <c r="AKR2" s="76"/>
      <c r="AKS2" s="76"/>
      <c r="AKT2" s="76"/>
      <c r="AKU2" s="76"/>
      <c r="AKV2" s="76"/>
      <c r="AKW2" s="76"/>
      <c r="AKX2" s="76"/>
      <c r="AKY2" s="76"/>
      <c r="AKZ2" s="76"/>
      <c r="ALA2" s="76"/>
      <c r="ALB2" s="76"/>
      <c r="ALC2" s="76"/>
      <c r="ALD2" s="76"/>
      <c r="ALE2" s="76"/>
      <c r="ALF2" s="76"/>
      <c r="ALG2" s="76"/>
      <c r="ALH2" s="76"/>
      <c r="ALI2" s="76"/>
      <c r="ALJ2" s="76"/>
      <c r="ALK2" s="76"/>
      <c r="ALL2" s="76"/>
      <c r="ALM2" s="76"/>
      <c r="ALN2" s="76"/>
      <c r="ALO2" s="76"/>
      <c r="ALP2" s="76"/>
      <c r="ALQ2" s="76"/>
      <c r="ALR2" s="76"/>
      <c r="ALS2" s="76"/>
      <c r="ALT2" s="76"/>
      <c r="ALU2" s="76"/>
      <c r="ALV2" s="76"/>
      <c r="ALW2" s="76"/>
      <c r="ALX2" s="76"/>
      <c r="ALY2" s="76"/>
      <c r="ALZ2" s="76"/>
      <c r="AMA2" s="76"/>
      <c r="AMB2" s="76"/>
      <c r="AMC2" s="76"/>
      <c r="AMD2" s="76"/>
      <c r="AME2" s="76"/>
      <c r="AMF2" s="76"/>
      <c r="AMG2" s="76"/>
      <c r="AMH2" s="76"/>
      <c r="AMI2" s="76"/>
      <c r="AMJ2" s="76"/>
    </row>
    <row r="3" spans="1:1025" x14ac:dyDescent="0.25">
      <c r="A3" s="168" t="s">
        <v>31</v>
      </c>
      <c r="B3" s="169"/>
      <c r="C3" s="76"/>
      <c r="D3" s="76"/>
      <c r="E3" s="76"/>
      <c r="F3" s="76"/>
      <c r="G3" s="76"/>
      <c r="H3" s="76"/>
      <c r="I3" s="76"/>
      <c r="J3" s="76"/>
      <c r="N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76"/>
      <c r="CT3" s="76"/>
      <c r="CU3" s="76"/>
      <c r="CV3" s="76"/>
      <c r="CW3" s="76"/>
      <c r="CX3" s="76"/>
      <c r="CY3" s="76"/>
      <c r="CZ3" s="76"/>
      <c r="DA3" s="76"/>
      <c r="DB3" s="76"/>
      <c r="DC3" s="76"/>
      <c r="DD3" s="76"/>
      <c r="DE3" s="76"/>
      <c r="DF3" s="76"/>
      <c r="DG3" s="76"/>
      <c r="DH3" s="76"/>
      <c r="DI3" s="76"/>
      <c r="DJ3" s="76"/>
      <c r="DK3" s="76"/>
      <c r="DL3" s="76"/>
      <c r="DM3" s="76"/>
      <c r="DN3" s="76"/>
      <c r="DO3" s="76"/>
      <c r="DP3" s="76"/>
      <c r="DQ3" s="76"/>
      <c r="DR3" s="76"/>
      <c r="DS3" s="76"/>
      <c r="DT3" s="76"/>
      <c r="DU3" s="76"/>
      <c r="DV3" s="76"/>
      <c r="DW3" s="76"/>
      <c r="DX3" s="76"/>
      <c r="DY3" s="76"/>
      <c r="DZ3" s="76"/>
      <c r="EA3" s="76"/>
      <c r="EB3" s="76"/>
      <c r="EC3" s="76"/>
      <c r="ED3" s="76"/>
      <c r="EE3" s="76"/>
      <c r="EF3" s="76"/>
      <c r="EG3" s="76"/>
      <c r="EH3" s="76"/>
      <c r="EI3" s="76"/>
      <c r="EJ3" s="76"/>
      <c r="EK3" s="76"/>
      <c r="EL3" s="76"/>
      <c r="EM3" s="76"/>
      <c r="EN3" s="76"/>
      <c r="EO3" s="76"/>
      <c r="EP3" s="76"/>
      <c r="EQ3" s="76"/>
      <c r="ER3" s="76"/>
      <c r="ES3" s="76"/>
      <c r="ET3" s="76"/>
      <c r="EU3" s="76"/>
      <c r="EV3" s="76"/>
      <c r="EW3" s="76"/>
      <c r="EX3" s="76"/>
      <c r="EY3" s="76"/>
      <c r="EZ3" s="76"/>
      <c r="FA3" s="76"/>
      <c r="FB3" s="76"/>
      <c r="FC3" s="76"/>
      <c r="FD3" s="76"/>
      <c r="FE3" s="76"/>
      <c r="FF3" s="76"/>
      <c r="FG3" s="76"/>
      <c r="FH3" s="76"/>
      <c r="FI3" s="76"/>
      <c r="FJ3" s="76"/>
      <c r="FK3" s="76"/>
      <c r="FL3" s="76"/>
      <c r="FM3" s="76"/>
      <c r="FN3" s="76"/>
      <c r="FO3" s="76"/>
      <c r="FP3" s="76"/>
      <c r="FQ3" s="76"/>
      <c r="FR3" s="76"/>
      <c r="FS3" s="76"/>
      <c r="FT3" s="76"/>
      <c r="FU3" s="76"/>
      <c r="FV3" s="76"/>
      <c r="FW3" s="76"/>
      <c r="FX3" s="76"/>
      <c r="FY3" s="76"/>
      <c r="FZ3" s="76"/>
      <c r="GA3" s="76"/>
      <c r="GB3" s="76"/>
      <c r="GC3" s="76"/>
      <c r="GD3" s="76"/>
      <c r="GE3" s="76"/>
      <c r="GF3" s="76"/>
      <c r="GG3" s="76"/>
      <c r="GH3" s="76"/>
      <c r="GI3" s="76"/>
      <c r="GJ3" s="76"/>
      <c r="GK3" s="76"/>
      <c r="GL3" s="76"/>
      <c r="GM3" s="76"/>
      <c r="GN3" s="76"/>
      <c r="GO3" s="76"/>
      <c r="GP3" s="76"/>
      <c r="GQ3" s="76"/>
      <c r="GR3" s="76"/>
      <c r="GS3" s="76"/>
      <c r="GT3" s="76"/>
      <c r="GU3" s="76"/>
      <c r="GV3" s="76"/>
      <c r="GW3" s="76"/>
      <c r="GX3" s="76"/>
      <c r="GY3" s="76"/>
      <c r="GZ3" s="76"/>
      <c r="HA3" s="76"/>
      <c r="HB3" s="76"/>
      <c r="HC3" s="76"/>
      <c r="HD3" s="76"/>
      <c r="HE3" s="76"/>
      <c r="HF3" s="76"/>
      <c r="HG3" s="76"/>
      <c r="HH3" s="76"/>
      <c r="HI3" s="76"/>
      <c r="HJ3" s="76"/>
      <c r="HK3" s="76"/>
      <c r="HL3" s="76"/>
      <c r="HM3" s="76"/>
      <c r="HN3" s="76"/>
      <c r="HO3" s="76"/>
      <c r="HP3" s="76"/>
      <c r="HQ3" s="76"/>
      <c r="HR3" s="76"/>
      <c r="HS3" s="76"/>
      <c r="HT3" s="76"/>
      <c r="HU3" s="76"/>
      <c r="HV3" s="76"/>
      <c r="HW3" s="76"/>
      <c r="HX3" s="76"/>
      <c r="HY3" s="76"/>
      <c r="HZ3" s="76"/>
      <c r="IA3" s="76"/>
      <c r="IB3" s="76"/>
      <c r="IC3" s="76"/>
      <c r="ID3" s="76"/>
      <c r="IE3" s="76"/>
      <c r="IF3" s="76"/>
      <c r="IG3" s="76"/>
      <c r="IH3" s="76"/>
      <c r="II3" s="76"/>
      <c r="IJ3" s="76"/>
      <c r="IK3" s="76"/>
      <c r="IL3" s="76"/>
      <c r="IM3" s="76"/>
      <c r="IN3" s="76"/>
      <c r="IO3" s="76"/>
      <c r="IP3" s="76"/>
      <c r="IQ3" s="76"/>
      <c r="IR3" s="76"/>
      <c r="IS3" s="76"/>
      <c r="IT3" s="76"/>
      <c r="IU3" s="76"/>
      <c r="IV3" s="76"/>
      <c r="IW3" s="76"/>
      <c r="IX3" s="76"/>
      <c r="IY3" s="76"/>
      <c r="IZ3" s="76"/>
      <c r="JA3" s="76"/>
      <c r="JB3" s="76"/>
      <c r="JC3" s="76"/>
      <c r="JD3" s="76"/>
      <c r="JE3" s="76"/>
      <c r="JF3" s="76"/>
      <c r="JG3" s="76"/>
      <c r="JH3" s="76"/>
      <c r="JI3" s="76"/>
      <c r="JJ3" s="76"/>
      <c r="JK3" s="76"/>
      <c r="JL3" s="76"/>
      <c r="JM3" s="76"/>
      <c r="JN3" s="76"/>
      <c r="JO3" s="76"/>
      <c r="JP3" s="76"/>
      <c r="JQ3" s="76"/>
      <c r="JR3" s="76"/>
      <c r="JS3" s="76"/>
      <c r="JT3" s="76"/>
      <c r="JU3" s="76"/>
      <c r="JV3" s="76"/>
      <c r="JW3" s="76"/>
      <c r="JX3" s="76"/>
      <c r="JY3" s="76"/>
      <c r="JZ3" s="76"/>
      <c r="KA3" s="76"/>
      <c r="KB3" s="76"/>
      <c r="KC3" s="76"/>
      <c r="KD3" s="76"/>
      <c r="KE3" s="76"/>
      <c r="KF3" s="76"/>
      <c r="KG3" s="76"/>
      <c r="KH3" s="76"/>
      <c r="KI3" s="76"/>
      <c r="KJ3" s="76"/>
      <c r="KK3" s="76"/>
      <c r="KL3" s="76"/>
      <c r="KM3" s="76"/>
      <c r="KN3" s="76"/>
      <c r="KO3" s="76"/>
      <c r="KP3" s="76"/>
      <c r="KQ3" s="76"/>
      <c r="KR3" s="76"/>
      <c r="KS3" s="76"/>
      <c r="KT3" s="76"/>
      <c r="KU3" s="76"/>
      <c r="KV3" s="76"/>
      <c r="KW3" s="76"/>
      <c r="KX3" s="76"/>
      <c r="KY3" s="76"/>
      <c r="KZ3" s="76"/>
      <c r="LA3" s="76"/>
      <c r="LB3" s="76"/>
      <c r="LC3" s="76"/>
      <c r="LD3" s="76"/>
      <c r="LE3" s="76"/>
      <c r="LF3" s="76"/>
      <c r="LG3" s="76"/>
      <c r="LH3" s="76"/>
      <c r="LI3" s="76"/>
      <c r="LJ3" s="76"/>
      <c r="LK3" s="76"/>
      <c r="LL3" s="76"/>
      <c r="LM3" s="76"/>
      <c r="LN3" s="76"/>
      <c r="LO3" s="76"/>
      <c r="LP3" s="76"/>
      <c r="LQ3" s="76"/>
      <c r="LR3" s="76"/>
      <c r="LS3" s="76"/>
      <c r="LT3" s="76"/>
      <c r="LU3" s="76"/>
      <c r="LV3" s="76"/>
      <c r="LW3" s="76"/>
      <c r="LX3" s="76"/>
      <c r="LY3" s="76"/>
      <c r="LZ3" s="76"/>
      <c r="MA3" s="76"/>
      <c r="MB3" s="76"/>
      <c r="MC3" s="76"/>
      <c r="MD3" s="76"/>
      <c r="ME3" s="76"/>
      <c r="MF3" s="76"/>
      <c r="MG3" s="76"/>
      <c r="MH3" s="76"/>
      <c r="MI3" s="76"/>
      <c r="MJ3" s="76"/>
      <c r="MK3" s="76"/>
      <c r="ML3" s="76"/>
      <c r="MM3" s="76"/>
      <c r="MN3" s="76"/>
      <c r="MO3" s="76"/>
      <c r="MP3" s="76"/>
      <c r="MQ3" s="76"/>
      <c r="MR3" s="76"/>
      <c r="MS3" s="76"/>
      <c r="MT3" s="76"/>
      <c r="MU3" s="76"/>
      <c r="MV3" s="76"/>
      <c r="MW3" s="76"/>
      <c r="MX3" s="76"/>
      <c r="MY3" s="76"/>
      <c r="MZ3" s="76"/>
      <c r="NA3" s="76"/>
      <c r="NB3" s="76"/>
      <c r="NC3" s="76"/>
      <c r="ND3" s="76"/>
      <c r="NE3" s="76"/>
      <c r="NF3" s="76"/>
      <c r="NG3" s="76"/>
      <c r="NH3" s="76"/>
      <c r="NI3" s="76"/>
      <c r="NJ3" s="76"/>
      <c r="NK3" s="76"/>
      <c r="NL3" s="76"/>
      <c r="NM3" s="76"/>
      <c r="NN3" s="76"/>
      <c r="NO3" s="76"/>
      <c r="NP3" s="76"/>
      <c r="NQ3" s="76"/>
      <c r="NR3" s="76"/>
      <c r="NS3" s="76"/>
      <c r="NT3" s="76"/>
      <c r="NU3" s="76"/>
      <c r="NV3" s="76"/>
      <c r="NW3" s="76"/>
      <c r="NX3" s="76"/>
      <c r="NY3" s="76"/>
      <c r="NZ3" s="76"/>
      <c r="OA3" s="76"/>
      <c r="OB3" s="76"/>
      <c r="OC3" s="76"/>
      <c r="OD3" s="76"/>
      <c r="OE3" s="76"/>
      <c r="OF3" s="76"/>
      <c r="OG3" s="76"/>
      <c r="OH3" s="76"/>
      <c r="OI3" s="76"/>
      <c r="OJ3" s="76"/>
      <c r="OK3" s="76"/>
      <c r="OL3" s="76"/>
      <c r="OM3" s="76"/>
      <c r="ON3" s="76"/>
      <c r="OO3" s="76"/>
      <c r="OP3" s="76"/>
      <c r="OQ3" s="76"/>
      <c r="OR3" s="76"/>
      <c r="OS3" s="76"/>
      <c r="OT3" s="76"/>
      <c r="OU3" s="76"/>
      <c r="OV3" s="76"/>
      <c r="OW3" s="76"/>
      <c r="OX3" s="76"/>
      <c r="OY3" s="76"/>
      <c r="OZ3" s="76"/>
      <c r="PA3" s="76"/>
      <c r="PB3" s="76"/>
      <c r="PC3" s="76"/>
      <c r="PD3" s="76"/>
      <c r="PE3" s="76"/>
      <c r="PF3" s="76"/>
      <c r="PG3" s="76"/>
      <c r="PH3" s="76"/>
      <c r="PI3" s="76"/>
      <c r="PJ3" s="76"/>
      <c r="PK3" s="76"/>
      <c r="PL3" s="76"/>
      <c r="PM3" s="76"/>
      <c r="PN3" s="76"/>
      <c r="PO3" s="76"/>
      <c r="PP3" s="76"/>
      <c r="PQ3" s="76"/>
      <c r="PR3" s="76"/>
      <c r="PS3" s="76"/>
      <c r="PT3" s="76"/>
      <c r="PU3" s="76"/>
      <c r="PV3" s="76"/>
      <c r="PW3" s="76"/>
      <c r="PX3" s="76"/>
      <c r="PY3" s="76"/>
      <c r="PZ3" s="76"/>
      <c r="QA3" s="76"/>
      <c r="QB3" s="76"/>
      <c r="QC3" s="76"/>
      <c r="QD3" s="76"/>
      <c r="QE3" s="76"/>
      <c r="QF3" s="76"/>
      <c r="QG3" s="76"/>
      <c r="QH3" s="76"/>
      <c r="QI3" s="76"/>
      <c r="QJ3" s="76"/>
      <c r="QK3" s="76"/>
      <c r="QL3" s="76"/>
      <c r="QM3" s="76"/>
      <c r="QN3" s="76"/>
      <c r="QO3" s="76"/>
      <c r="QP3" s="76"/>
      <c r="QQ3" s="76"/>
      <c r="QR3" s="76"/>
      <c r="QS3" s="76"/>
      <c r="QT3" s="76"/>
      <c r="QU3" s="76"/>
      <c r="QV3" s="76"/>
      <c r="QW3" s="76"/>
      <c r="QX3" s="76"/>
      <c r="QY3" s="76"/>
      <c r="QZ3" s="76"/>
      <c r="RA3" s="76"/>
      <c r="RB3" s="76"/>
      <c r="RC3" s="76"/>
      <c r="RD3" s="76"/>
      <c r="RE3" s="76"/>
      <c r="RF3" s="76"/>
      <c r="RG3" s="76"/>
      <c r="RH3" s="76"/>
      <c r="RI3" s="76"/>
      <c r="RJ3" s="76"/>
      <c r="RK3" s="76"/>
      <c r="RL3" s="76"/>
      <c r="RM3" s="76"/>
      <c r="RN3" s="76"/>
      <c r="RO3" s="76"/>
      <c r="RP3" s="76"/>
      <c r="RQ3" s="76"/>
      <c r="RR3" s="76"/>
      <c r="RS3" s="76"/>
      <c r="RT3" s="76"/>
      <c r="RU3" s="76"/>
      <c r="RV3" s="76"/>
      <c r="RW3" s="76"/>
      <c r="RX3" s="76"/>
      <c r="RY3" s="76"/>
      <c r="RZ3" s="76"/>
      <c r="SA3" s="76"/>
      <c r="SB3" s="76"/>
      <c r="SC3" s="76"/>
      <c r="SD3" s="76"/>
      <c r="SE3" s="76"/>
      <c r="SF3" s="76"/>
      <c r="SG3" s="76"/>
      <c r="SH3" s="76"/>
      <c r="SI3" s="76"/>
      <c r="SJ3" s="76"/>
      <c r="SK3" s="76"/>
      <c r="SL3" s="76"/>
      <c r="SM3" s="76"/>
      <c r="SN3" s="76"/>
      <c r="SO3" s="76"/>
      <c r="SP3" s="76"/>
      <c r="SQ3" s="76"/>
      <c r="SR3" s="76"/>
      <c r="SS3" s="76"/>
      <c r="ST3" s="76"/>
      <c r="SU3" s="76"/>
      <c r="SV3" s="76"/>
      <c r="SW3" s="76"/>
      <c r="SX3" s="76"/>
      <c r="SY3" s="76"/>
      <c r="SZ3" s="76"/>
      <c r="TA3" s="76"/>
      <c r="TB3" s="76"/>
      <c r="TC3" s="76"/>
      <c r="TD3" s="76"/>
      <c r="TE3" s="76"/>
      <c r="TF3" s="76"/>
      <c r="TG3" s="76"/>
      <c r="TH3" s="76"/>
      <c r="TI3" s="76"/>
      <c r="TJ3" s="76"/>
      <c r="TK3" s="76"/>
      <c r="TL3" s="76"/>
      <c r="TM3" s="76"/>
      <c r="TN3" s="76"/>
      <c r="TO3" s="76"/>
      <c r="TP3" s="76"/>
      <c r="TQ3" s="76"/>
      <c r="TR3" s="76"/>
      <c r="TS3" s="76"/>
      <c r="TT3" s="76"/>
      <c r="TU3" s="76"/>
      <c r="TV3" s="76"/>
      <c r="TW3" s="76"/>
      <c r="TX3" s="76"/>
      <c r="TY3" s="76"/>
      <c r="TZ3" s="76"/>
      <c r="UA3" s="76"/>
      <c r="UB3" s="76"/>
      <c r="UC3" s="76"/>
      <c r="UD3" s="76"/>
      <c r="UE3" s="76"/>
      <c r="UF3" s="76"/>
      <c r="UG3" s="76"/>
      <c r="UH3" s="76"/>
      <c r="UI3" s="76"/>
      <c r="UJ3" s="76"/>
      <c r="UK3" s="76"/>
      <c r="UL3" s="76"/>
      <c r="UM3" s="76"/>
      <c r="UN3" s="76"/>
      <c r="UO3" s="76"/>
      <c r="UP3" s="76"/>
      <c r="UQ3" s="76"/>
      <c r="UR3" s="76"/>
      <c r="US3" s="76"/>
      <c r="UT3" s="76"/>
      <c r="UU3" s="76"/>
      <c r="UV3" s="76"/>
      <c r="UW3" s="76"/>
      <c r="UX3" s="76"/>
      <c r="UY3" s="76"/>
      <c r="UZ3" s="76"/>
      <c r="VA3" s="76"/>
      <c r="VB3" s="76"/>
      <c r="VC3" s="76"/>
      <c r="VD3" s="76"/>
      <c r="VE3" s="76"/>
      <c r="VF3" s="76"/>
      <c r="VG3" s="76"/>
      <c r="VH3" s="76"/>
      <c r="VI3" s="76"/>
      <c r="VJ3" s="76"/>
      <c r="VK3" s="76"/>
      <c r="VL3" s="76"/>
      <c r="VM3" s="76"/>
      <c r="VN3" s="76"/>
      <c r="VO3" s="76"/>
      <c r="VP3" s="76"/>
      <c r="VQ3" s="76"/>
      <c r="VR3" s="76"/>
      <c r="VS3" s="76"/>
      <c r="VT3" s="76"/>
      <c r="VU3" s="76"/>
      <c r="VV3" s="76"/>
      <c r="VW3" s="76"/>
      <c r="VX3" s="76"/>
      <c r="VY3" s="76"/>
      <c r="VZ3" s="76"/>
      <c r="WA3" s="76"/>
      <c r="WB3" s="76"/>
      <c r="WC3" s="76"/>
      <c r="WD3" s="76"/>
      <c r="WE3" s="76"/>
      <c r="WF3" s="76"/>
      <c r="WG3" s="76"/>
      <c r="WH3" s="76"/>
      <c r="WI3" s="76"/>
      <c r="WJ3" s="76"/>
      <c r="WK3" s="76"/>
      <c r="WL3" s="76"/>
      <c r="WM3" s="76"/>
      <c r="WN3" s="76"/>
      <c r="WO3" s="76"/>
      <c r="WP3" s="76"/>
      <c r="WQ3" s="76"/>
      <c r="WR3" s="76"/>
      <c r="WS3" s="76"/>
      <c r="WT3" s="76"/>
      <c r="WU3" s="76"/>
      <c r="WV3" s="76"/>
      <c r="WW3" s="76"/>
      <c r="WX3" s="76"/>
      <c r="WY3" s="76"/>
      <c r="WZ3" s="76"/>
      <c r="XA3" s="76"/>
      <c r="XB3" s="76"/>
      <c r="XC3" s="76"/>
      <c r="XD3" s="76"/>
      <c r="XE3" s="76"/>
      <c r="XF3" s="76"/>
      <c r="XG3" s="76"/>
      <c r="XH3" s="76"/>
      <c r="XI3" s="76"/>
      <c r="XJ3" s="76"/>
      <c r="XK3" s="76"/>
      <c r="XL3" s="76"/>
      <c r="XM3" s="76"/>
      <c r="XN3" s="76"/>
      <c r="XO3" s="76"/>
      <c r="XP3" s="76"/>
      <c r="XQ3" s="76"/>
      <c r="XR3" s="76"/>
      <c r="XS3" s="76"/>
      <c r="XT3" s="76"/>
      <c r="XU3" s="76"/>
      <c r="XV3" s="76"/>
      <c r="XW3" s="76"/>
      <c r="XX3" s="76"/>
      <c r="XY3" s="76"/>
      <c r="XZ3" s="76"/>
      <c r="YA3" s="76"/>
      <c r="YB3" s="76"/>
      <c r="YC3" s="76"/>
      <c r="YD3" s="76"/>
      <c r="YE3" s="76"/>
      <c r="YF3" s="76"/>
      <c r="YG3" s="76"/>
      <c r="YH3" s="76"/>
      <c r="YI3" s="76"/>
      <c r="YJ3" s="76"/>
      <c r="YK3" s="76"/>
      <c r="YL3" s="76"/>
      <c r="YM3" s="76"/>
      <c r="YN3" s="76"/>
      <c r="YO3" s="76"/>
      <c r="YP3" s="76"/>
      <c r="YQ3" s="76"/>
      <c r="YR3" s="76"/>
      <c r="YS3" s="76"/>
      <c r="YT3" s="76"/>
      <c r="YU3" s="76"/>
      <c r="YV3" s="76"/>
      <c r="YW3" s="76"/>
      <c r="YX3" s="76"/>
      <c r="YY3" s="76"/>
      <c r="YZ3" s="76"/>
      <c r="ZA3" s="76"/>
      <c r="ZB3" s="76"/>
      <c r="ZC3" s="76"/>
      <c r="ZD3" s="76"/>
      <c r="ZE3" s="76"/>
      <c r="ZF3" s="76"/>
      <c r="ZG3" s="76"/>
      <c r="ZH3" s="76"/>
      <c r="ZI3" s="76"/>
      <c r="ZJ3" s="76"/>
      <c r="ZK3" s="76"/>
      <c r="ZL3" s="76"/>
      <c r="ZM3" s="76"/>
      <c r="ZN3" s="76"/>
      <c r="ZO3" s="76"/>
      <c r="ZP3" s="76"/>
      <c r="ZQ3" s="76"/>
      <c r="ZR3" s="76"/>
      <c r="ZS3" s="76"/>
      <c r="ZT3" s="76"/>
      <c r="ZU3" s="76"/>
      <c r="ZV3" s="76"/>
      <c r="ZW3" s="76"/>
      <c r="ZX3" s="76"/>
      <c r="ZY3" s="76"/>
      <c r="ZZ3" s="76"/>
      <c r="AAA3" s="76"/>
      <c r="AAB3" s="76"/>
      <c r="AAC3" s="76"/>
      <c r="AAD3" s="76"/>
      <c r="AAE3" s="76"/>
      <c r="AAF3" s="76"/>
      <c r="AAG3" s="76"/>
      <c r="AAH3" s="76"/>
      <c r="AAI3" s="76"/>
      <c r="AAJ3" s="76"/>
      <c r="AAK3" s="76"/>
      <c r="AAL3" s="76"/>
      <c r="AAM3" s="76"/>
      <c r="AAN3" s="76"/>
      <c r="AAO3" s="76"/>
      <c r="AAP3" s="76"/>
      <c r="AAQ3" s="76"/>
      <c r="AAR3" s="76"/>
      <c r="AAS3" s="76"/>
      <c r="AAT3" s="76"/>
      <c r="AAU3" s="76"/>
      <c r="AAV3" s="76"/>
      <c r="AAW3" s="76"/>
      <c r="AAX3" s="76"/>
      <c r="AAY3" s="76"/>
      <c r="AAZ3" s="76"/>
      <c r="ABA3" s="76"/>
      <c r="ABB3" s="76"/>
      <c r="ABC3" s="76"/>
      <c r="ABD3" s="76"/>
      <c r="ABE3" s="76"/>
      <c r="ABF3" s="76"/>
      <c r="ABG3" s="76"/>
      <c r="ABH3" s="76"/>
      <c r="ABI3" s="76"/>
      <c r="ABJ3" s="76"/>
      <c r="ABK3" s="76"/>
      <c r="ABL3" s="76"/>
      <c r="ABM3" s="76"/>
      <c r="ABN3" s="76"/>
      <c r="ABO3" s="76"/>
      <c r="ABP3" s="76"/>
      <c r="ABQ3" s="76"/>
      <c r="ABR3" s="76"/>
      <c r="ABS3" s="76"/>
      <c r="ABT3" s="76"/>
      <c r="ABU3" s="76"/>
      <c r="ABV3" s="76"/>
      <c r="ABW3" s="76"/>
      <c r="ABX3" s="76"/>
      <c r="ABY3" s="76"/>
      <c r="ABZ3" s="76"/>
      <c r="ACA3" s="76"/>
      <c r="ACB3" s="76"/>
      <c r="ACC3" s="76"/>
      <c r="ACD3" s="76"/>
      <c r="ACE3" s="76"/>
      <c r="ACF3" s="76"/>
      <c r="ACG3" s="76"/>
      <c r="ACH3" s="76"/>
      <c r="ACI3" s="76"/>
      <c r="ACJ3" s="76"/>
      <c r="ACK3" s="76"/>
      <c r="ACL3" s="76"/>
      <c r="ACM3" s="76"/>
      <c r="ACN3" s="76"/>
      <c r="ACO3" s="76"/>
      <c r="ACP3" s="76"/>
      <c r="ACQ3" s="76"/>
      <c r="ACR3" s="76"/>
      <c r="ACS3" s="76"/>
      <c r="ACT3" s="76"/>
      <c r="ACU3" s="76"/>
      <c r="ACV3" s="76"/>
      <c r="ACW3" s="76"/>
      <c r="ACX3" s="76"/>
      <c r="ACY3" s="76"/>
      <c r="ACZ3" s="76"/>
      <c r="ADA3" s="76"/>
      <c r="ADB3" s="76"/>
      <c r="ADC3" s="76"/>
      <c r="ADD3" s="76"/>
      <c r="ADE3" s="76"/>
      <c r="ADF3" s="76"/>
      <c r="ADG3" s="76"/>
      <c r="ADH3" s="76"/>
      <c r="ADI3" s="76"/>
      <c r="ADJ3" s="76"/>
      <c r="ADK3" s="76"/>
      <c r="ADL3" s="76"/>
      <c r="ADM3" s="76"/>
      <c r="ADN3" s="76"/>
      <c r="ADO3" s="76"/>
      <c r="ADP3" s="76"/>
      <c r="ADQ3" s="76"/>
      <c r="ADR3" s="76"/>
      <c r="ADS3" s="76"/>
      <c r="ADT3" s="76"/>
      <c r="ADU3" s="76"/>
      <c r="ADV3" s="76"/>
      <c r="ADW3" s="76"/>
      <c r="ADX3" s="76"/>
      <c r="ADY3" s="76"/>
      <c r="ADZ3" s="76"/>
      <c r="AEA3" s="76"/>
      <c r="AEB3" s="76"/>
      <c r="AEC3" s="76"/>
      <c r="AED3" s="76"/>
      <c r="AEE3" s="76"/>
      <c r="AEF3" s="76"/>
      <c r="AEG3" s="76"/>
      <c r="AEH3" s="76"/>
      <c r="AEI3" s="76"/>
      <c r="AEJ3" s="76"/>
      <c r="AEK3" s="76"/>
      <c r="AEL3" s="76"/>
      <c r="AEM3" s="76"/>
      <c r="AEN3" s="76"/>
      <c r="AEO3" s="76"/>
      <c r="AEP3" s="76"/>
      <c r="AEQ3" s="76"/>
      <c r="AER3" s="76"/>
      <c r="AES3" s="76"/>
      <c r="AET3" s="76"/>
      <c r="AEU3" s="76"/>
      <c r="AEV3" s="76"/>
      <c r="AEW3" s="76"/>
      <c r="AEX3" s="76"/>
      <c r="AEY3" s="76"/>
      <c r="AEZ3" s="76"/>
      <c r="AFA3" s="76"/>
      <c r="AFB3" s="76"/>
      <c r="AFC3" s="76"/>
      <c r="AFD3" s="76"/>
      <c r="AFE3" s="76"/>
      <c r="AFF3" s="76"/>
      <c r="AFG3" s="76"/>
      <c r="AFH3" s="76"/>
      <c r="AFI3" s="76"/>
      <c r="AFJ3" s="76"/>
      <c r="AFK3" s="76"/>
      <c r="AFL3" s="76"/>
      <c r="AFM3" s="76"/>
      <c r="AFN3" s="76"/>
      <c r="AFO3" s="76"/>
      <c r="AFP3" s="76"/>
      <c r="AFQ3" s="76"/>
      <c r="AFR3" s="76"/>
      <c r="AFS3" s="76"/>
      <c r="AFT3" s="76"/>
      <c r="AFU3" s="76"/>
      <c r="AFV3" s="76"/>
      <c r="AFW3" s="76"/>
      <c r="AFX3" s="76"/>
      <c r="AFY3" s="76"/>
      <c r="AFZ3" s="76"/>
      <c r="AGA3" s="76"/>
      <c r="AGB3" s="76"/>
      <c r="AGC3" s="76"/>
      <c r="AGD3" s="76"/>
      <c r="AGE3" s="76"/>
      <c r="AGF3" s="76"/>
      <c r="AGG3" s="76"/>
      <c r="AGH3" s="76"/>
      <c r="AGI3" s="76"/>
      <c r="AGJ3" s="76"/>
      <c r="AGK3" s="76"/>
      <c r="AGL3" s="76"/>
      <c r="AGM3" s="76"/>
      <c r="AGN3" s="76"/>
      <c r="AGO3" s="76"/>
      <c r="AGP3" s="76"/>
      <c r="AGQ3" s="76"/>
      <c r="AGR3" s="76"/>
      <c r="AGS3" s="76"/>
      <c r="AGT3" s="76"/>
      <c r="AGU3" s="76"/>
      <c r="AGV3" s="76"/>
      <c r="AGW3" s="76"/>
      <c r="AGX3" s="76"/>
      <c r="AGY3" s="76"/>
      <c r="AGZ3" s="76"/>
      <c r="AHA3" s="76"/>
      <c r="AHB3" s="76"/>
      <c r="AHC3" s="76"/>
      <c r="AHD3" s="76"/>
      <c r="AHE3" s="76"/>
      <c r="AHF3" s="76"/>
      <c r="AHG3" s="76"/>
      <c r="AHH3" s="76"/>
      <c r="AHI3" s="76"/>
      <c r="AHJ3" s="76"/>
      <c r="AHK3" s="76"/>
      <c r="AHL3" s="76"/>
      <c r="AHM3" s="76"/>
      <c r="AHN3" s="76"/>
      <c r="AHO3" s="76"/>
      <c r="AHP3" s="76"/>
      <c r="AHQ3" s="76"/>
      <c r="AHR3" s="76"/>
      <c r="AHS3" s="76"/>
      <c r="AHT3" s="76"/>
      <c r="AHU3" s="76"/>
      <c r="AHV3" s="76"/>
      <c r="AHW3" s="76"/>
      <c r="AHX3" s="76"/>
      <c r="AHY3" s="76"/>
      <c r="AHZ3" s="76"/>
      <c r="AIA3" s="76"/>
      <c r="AIB3" s="76"/>
      <c r="AIC3" s="76"/>
      <c r="AID3" s="76"/>
      <c r="AIE3" s="76"/>
      <c r="AIF3" s="76"/>
      <c r="AIG3" s="76"/>
      <c r="AIH3" s="76"/>
      <c r="AII3" s="76"/>
      <c r="AIJ3" s="76"/>
      <c r="AIK3" s="76"/>
      <c r="AIL3" s="76"/>
      <c r="AIM3" s="76"/>
      <c r="AIN3" s="76"/>
      <c r="AIO3" s="76"/>
      <c r="AIP3" s="76"/>
      <c r="AIQ3" s="76"/>
      <c r="AIR3" s="76"/>
      <c r="AIS3" s="76"/>
      <c r="AIT3" s="76"/>
      <c r="AIU3" s="76"/>
      <c r="AIV3" s="76"/>
      <c r="AIW3" s="76"/>
      <c r="AIX3" s="76"/>
      <c r="AIY3" s="76"/>
      <c r="AIZ3" s="76"/>
      <c r="AJA3" s="76"/>
      <c r="AJB3" s="76"/>
      <c r="AJC3" s="76"/>
      <c r="AJD3" s="76"/>
      <c r="AJE3" s="76"/>
      <c r="AJF3" s="76"/>
      <c r="AJG3" s="76"/>
      <c r="AJH3" s="76"/>
      <c r="AJI3" s="76"/>
      <c r="AJJ3" s="76"/>
      <c r="AJK3" s="76"/>
      <c r="AJL3" s="76"/>
      <c r="AJM3" s="76"/>
      <c r="AJN3" s="76"/>
      <c r="AJO3" s="76"/>
      <c r="AJP3" s="76"/>
      <c r="AJQ3" s="76"/>
      <c r="AJR3" s="76"/>
      <c r="AJS3" s="76"/>
      <c r="AJT3" s="76"/>
      <c r="AJU3" s="76"/>
      <c r="AJV3" s="76"/>
      <c r="AJW3" s="76"/>
      <c r="AJX3" s="76"/>
      <c r="AJY3" s="76"/>
      <c r="AJZ3" s="76"/>
      <c r="AKA3" s="76"/>
      <c r="AKB3" s="76"/>
      <c r="AKC3" s="76"/>
      <c r="AKD3" s="76"/>
      <c r="AKE3" s="76"/>
      <c r="AKF3" s="76"/>
      <c r="AKG3" s="76"/>
      <c r="AKH3" s="76"/>
      <c r="AKI3" s="76"/>
      <c r="AKJ3" s="76"/>
      <c r="AKK3" s="76"/>
      <c r="AKL3" s="76"/>
      <c r="AKM3" s="76"/>
      <c r="AKN3" s="76"/>
      <c r="AKO3" s="76"/>
      <c r="AKP3" s="76"/>
      <c r="AKQ3" s="76"/>
      <c r="AKR3" s="76"/>
      <c r="AKS3" s="76"/>
      <c r="AKT3" s="76"/>
      <c r="AKU3" s="76"/>
      <c r="AKV3" s="76"/>
      <c r="AKW3" s="76"/>
      <c r="AKX3" s="76"/>
      <c r="AKY3" s="76"/>
      <c r="AKZ3" s="76"/>
      <c r="ALA3" s="76"/>
      <c r="ALB3" s="76"/>
      <c r="ALC3" s="76"/>
      <c r="ALD3" s="76"/>
      <c r="ALE3" s="76"/>
      <c r="ALF3" s="76"/>
      <c r="ALG3" s="76"/>
      <c r="ALH3" s="76"/>
      <c r="ALI3" s="76"/>
      <c r="ALJ3" s="76"/>
      <c r="ALK3" s="76"/>
      <c r="ALL3" s="76"/>
      <c r="ALM3" s="76"/>
      <c r="ALN3" s="76"/>
      <c r="ALO3" s="76"/>
      <c r="ALP3" s="76"/>
      <c r="ALQ3" s="76"/>
      <c r="ALR3" s="76"/>
      <c r="ALS3" s="76"/>
      <c r="ALT3" s="76"/>
      <c r="ALU3" s="76"/>
      <c r="ALV3" s="76"/>
      <c r="ALW3" s="76"/>
      <c r="ALX3" s="76"/>
      <c r="ALY3" s="76"/>
      <c r="ALZ3" s="76"/>
      <c r="AMA3" s="76"/>
      <c r="AMB3" s="76"/>
      <c r="AMC3" s="76"/>
      <c r="AMD3" s="76"/>
      <c r="AME3" s="76"/>
      <c r="AMF3" s="76"/>
      <c r="AMG3" s="76"/>
      <c r="AMH3" s="76"/>
      <c r="AMI3" s="76"/>
      <c r="AMJ3" s="76"/>
    </row>
    <row r="4" spans="1:1025" x14ac:dyDescent="0.25">
      <c r="A4" s="103" t="s">
        <v>91</v>
      </c>
      <c r="B4" s="170"/>
      <c r="C4" s="171">
        <f>'VNPT TN '!H16</f>
        <v>68298135</v>
      </c>
      <c r="D4" s="76"/>
      <c r="E4" s="76"/>
      <c r="F4" s="76"/>
      <c r="G4" s="76"/>
      <c r="H4" s="76"/>
      <c r="I4" s="76"/>
      <c r="J4" s="76"/>
      <c r="N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6"/>
      <c r="DX4" s="76"/>
      <c r="DY4" s="76"/>
      <c r="DZ4" s="76"/>
      <c r="EA4" s="76"/>
      <c r="EB4" s="76"/>
      <c r="EC4" s="76"/>
      <c r="ED4" s="76"/>
      <c r="EE4" s="76"/>
      <c r="EF4" s="76"/>
      <c r="EG4" s="76"/>
      <c r="EH4" s="76"/>
      <c r="EI4" s="76"/>
      <c r="EJ4" s="76"/>
      <c r="EK4" s="76"/>
      <c r="EL4" s="76"/>
      <c r="EM4" s="76"/>
      <c r="EN4" s="76"/>
      <c r="EO4" s="76"/>
      <c r="EP4" s="76"/>
      <c r="EQ4" s="76"/>
      <c r="ER4" s="76"/>
      <c r="ES4" s="76"/>
      <c r="ET4" s="76"/>
      <c r="EU4" s="76"/>
      <c r="EV4" s="76"/>
      <c r="EW4" s="76"/>
      <c r="EX4" s="76"/>
      <c r="EY4" s="76"/>
      <c r="EZ4" s="76"/>
      <c r="FA4" s="76"/>
      <c r="FB4" s="76"/>
      <c r="FC4" s="76"/>
      <c r="FD4" s="76"/>
      <c r="FE4" s="76"/>
      <c r="FF4" s="76"/>
      <c r="FG4" s="76"/>
      <c r="FH4" s="76"/>
      <c r="FI4" s="76"/>
      <c r="FJ4" s="76"/>
      <c r="FK4" s="76"/>
      <c r="FL4" s="76"/>
      <c r="FM4" s="76"/>
      <c r="FN4" s="76"/>
      <c r="FO4" s="76"/>
      <c r="FP4" s="76"/>
      <c r="FQ4" s="76"/>
      <c r="FR4" s="76"/>
      <c r="FS4" s="76"/>
      <c r="FT4" s="76"/>
      <c r="FU4" s="76"/>
      <c r="FV4" s="76"/>
      <c r="FW4" s="76"/>
      <c r="FX4" s="76"/>
      <c r="FY4" s="76"/>
      <c r="FZ4" s="76"/>
      <c r="GA4" s="76"/>
      <c r="GB4" s="76"/>
      <c r="GC4" s="76"/>
      <c r="GD4" s="76"/>
      <c r="GE4" s="76"/>
      <c r="GF4" s="76"/>
      <c r="GG4" s="76"/>
      <c r="GH4" s="76"/>
      <c r="GI4" s="76"/>
      <c r="GJ4" s="76"/>
      <c r="GK4" s="76"/>
      <c r="GL4" s="76"/>
      <c r="GM4" s="76"/>
      <c r="GN4" s="76"/>
      <c r="GO4" s="76"/>
      <c r="GP4" s="76"/>
      <c r="GQ4" s="76"/>
      <c r="GR4" s="76"/>
      <c r="GS4" s="76"/>
      <c r="GT4" s="76"/>
      <c r="GU4" s="76"/>
      <c r="GV4" s="76"/>
      <c r="GW4" s="76"/>
      <c r="GX4" s="76"/>
      <c r="GY4" s="76"/>
      <c r="GZ4" s="76"/>
      <c r="HA4" s="76"/>
      <c r="HB4" s="76"/>
      <c r="HC4" s="76"/>
      <c r="HD4" s="76"/>
      <c r="HE4" s="76"/>
      <c r="HF4" s="76"/>
      <c r="HG4" s="76"/>
      <c r="HH4" s="76"/>
      <c r="HI4" s="76"/>
      <c r="HJ4" s="76"/>
      <c r="HK4" s="76"/>
      <c r="HL4" s="76"/>
      <c r="HM4" s="76"/>
      <c r="HN4" s="76"/>
      <c r="HO4" s="76"/>
      <c r="HP4" s="76"/>
      <c r="HQ4" s="76"/>
      <c r="HR4" s="76"/>
      <c r="HS4" s="76"/>
      <c r="HT4" s="76"/>
      <c r="HU4" s="76"/>
      <c r="HV4" s="76"/>
      <c r="HW4" s="76"/>
      <c r="HX4" s="76"/>
      <c r="HY4" s="76"/>
      <c r="HZ4" s="76"/>
      <c r="IA4" s="76"/>
      <c r="IB4" s="76"/>
      <c r="IC4" s="76"/>
      <c r="ID4" s="76"/>
      <c r="IE4" s="76"/>
      <c r="IF4" s="76"/>
      <c r="IG4" s="76"/>
      <c r="IH4" s="76"/>
      <c r="II4" s="76"/>
      <c r="IJ4" s="76"/>
      <c r="IK4" s="76"/>
      <c r="IL4" s="76"/>
      <c r="IM4" s="76"/>
      <c r="IN4" s="76"/>
      <c r="IO4" s="76"/>
      <c r="IP4" s="76"/>
      <c r="IQ4" s="76"/>
      <c r="IR4" s="76"/>
      <c r="IS4" s="76"/>
      <c r="IT4" s="76"/>
      <c r="IU4" s="76"/>
      <c r="IV4" s="76"/>
      <c r="IW4" s="76"/>
      <c r="IX4" s="76"/>
      <c r="IY4" s="76"/>
      <c r="IZ4" s="76"/>
      <c r="JA4" s="76"/>
      <c r="JB4" s="76"/>
      <c r="JC4" s="76"/>
      <c r="JD4" s="76"/>
      <c r="JE4" s="76"/>
      <c r="JF4" s="76"/>
      <c r="JG4" s="76"/>
      <c r="JH4" s="76"/>
      <c r="JI4" s="76"/>
      <c r="JJ4" s="76"/>
      <c r="JK4" s="76"/>
      <c r="JL4" s="76"/>
      <c r="JM4" s="76"/>
      <c r="JN4" s="76"/>
      <c r="JO4" s="76"/>
      <c r="JP4" s="76"/>
      <c r="JQ4" s="76"/>
      <c r="JR4" s="76"/>
      <c r="JS4" s="76"/>
      <c r="JT4" s="76"/>
      <c r="JU4" s="76"/>
      <c r="JV4" s="76"/>
      <c r="JW4" s="76"/>
      <c r="JX4" s="76"/>
      <c r="JY4" s="76"/>
      <c r="JZ4" s="76"/>
      <c r="KA4" s="76"/>
      <c r="KB4" s="76"/>
      <c r="KC4" s="76"/>
      <c r="KD4" s="76"/>
      <c r="KE4" s="76"/>
      <c r="KF4" s="76"/>
      <c r="KG4" s="76"/>
      <c r="KH4" s="76"/>
      <c r="KI4" s="76"/>
      <c r="KJ4" s="76"/>
      <c r="KK4" s="76"/>
      <c r="KL4" s="76"/>
      <c r="KM4" s="76"/>
      <c r="KN4" s="76"/>
      <c r="KO4" s="76"/>
      <c r="KP4" s="76"/>
      <c r="KQ4" s="76"/>
      <c r="KR4" s="76"/>
      <c r="KS4" s="76"/>
      <c r="KT4" s="76"/>
      <c r="KU4" s="76"/>
      <c r="KV4" s="76"/>
      <c r="KW4" s="76"/>
      <c r="KX4" s="76"/>
      <c r="KY4" s="76"/>
      <c r="KZ4" s="76"/>
      <c r="LA4" s="76"/>
      <c r="LB4" s="76"/>
      <c r="LC4" s="76"/>
      <c r="LD4" s="76"/>
      <c r="LE4" s="76"/>
      <c r="LF4" s="76"/>
      <c r="LG4" s="76"/>
      <c r="LH4" s="76"/>
      <c r="LI4" s="76"/>
      <c r="LJ4" s="76"/>
      <c r="LK4" s="76"/>
      <c r="LL4" s="76"/>
      <c r="LM4" s="76"/>
      <c r="LN4" s="76"/>
      <c r="LO4" s="76"/>
      <c r="LP4" s="76"/>
      <c r="LQ4" s="76"/>
      <c r="LR4" s="76"/>
      <c r="LS4" s="76"/>
      <c r="LT4" s="76"/>
      <c r="LU4" s="76"/>
      <c r="LV4" s="76"/>
      <c r="LW4" s="76"/>
      <c r="LX4" s="76"/>
      <c r="LY4" s="76"/>
      <c r="LZ4" s="76"/>
      <c r="MA4" s="76"/>
      <c r="MB4" s="76"/>
      <c r="MC4" s="76"/>
      <c r="MD4" s="76"/>
      <c r="ME4" s="76"/>
      <c r="MF4" s="76"/>
      <c r="MG4" s="76"/>
      <c r="MH4" s="76"/>
      <c r="MI4" s="76"/>
      <c r="MJ4" s="76"/>
      <c r="MK4" s="76"/>
      <c r="ML4" s="76"/>
      <c r="MM4" s="76"/>
      <c r="MN4" s="76"/>
      <c r="MO4" s="76"/>
      <c r="MP4" s="76"/>
      <c r="MQ4" s="76"/>
      <c r="MR4" s="76"/>
      <c r="MS4" s="76"/>
      <c r="MT4" s="76"/>
      <c r="MU4" s="76"/>
      <c r="MV4" s="76"/>
      <c r="MW4" s="76"/>
      <c r="MX4" s="76"/>
      <c r="MY4" s="76"/>
      <c r="MZ4" s="76"/>
      <c r="NA4" s="76"/>
      <c r="NB4" s="76"/>
      <c r="NC4" s="76"/>
      <c r="ND4" s="76"/>
      <c r="NE4" s="76"/>
      <c r="NF4" s="76"/>
      <c r="NG4" s="76"/>
      <c r="NH4" s="76"/>
      <c r="NI4" s="76"/>
      <c r="NJ4" s="76"/>
      <c r="NK4" s="76"/>
      <c r="NL4" s="76"/>
      <c r="NM4" s="76"/>
      <c r="NN4" s="76"/>
      <c r="NO4" s="76"/>
      <c r="NP4" s="76"/>
      <c r="NQ4" s="76"/>
      <c r="NR4" s="76"/>
      <c r="NS4" s="76"/>
      <c r="NT4" s="76"/>
      <c r="NU4" s="76"/>
      <c r="NV4" s="76"/>
      <c r="NW4" s="76"/>
      <c r="NX4" s="76"/>
      <c r="NY4" s="76"/>
      <c r="NZ4" s="76"/>
      <c r="OA4" s="76"/>
      <c r="OB4" s="76"/>
      <c r="OC4" s="76"/>
      <c r="OD4" s="76"/>
      <c r="OE4" s="76"/>
      <c r="OF4" s="76"/>
      <c r="OG4" s="76"/>
      <c r="OH4" s="76"/>
      <c r="OI4" s="76"/>
      <c r="OJ4" s="76"/>
      <c r="OK4" s="76"/>
      <c r="OL4" s="76"/>
      <c r="OM4" s="76"/>
      <c r="ON4" s="76"/>
      <c r="OO4" s="76"/>
      <c r="OP4" s="76"/>
      <c r="OQ4" s="76"/>
      <c r="OR4" s="76"/>
      <c r="OS4" s="76"/>
      <c r="OT4" s="76"/>
      <c r="OU4" s="76"/>
      <c r="OV4" s="76"/>
      <c r="OW4" s="76"/>
      <c r="OX4" s="76"/>
      <c r="OY4" s="76"/>
      <c r="OZ4" s="76"/>
      <c r="PA4" s="76"/>
      <c r="PB4" s="76"/>
      <c r="PC4" s="76"/>
      <c r="PD4" s="76"/>
      <c r="PE4" s="76"/>
      <c r="PF4" s="76"/>
      <c r="PG4" s="76"/>
      <c r="PH4" s="76"/>
      <c r="PI4" s="76"/>
      <c r="PJ4" s="76"/>
      <c r="PK4" s="76"/>
      <c r="PL4" s="76"/>
      <c r="PM4" s="76"/>
      <c r="PN4" s="76"/>
      <c r="PO4" s="76"/>
      <c r="PP4" s="76"/>
      <c r="PQ4" s="76"/>
      <c r="PR4" s="76"/>
      <c r="PS4" s="76"/>
      <c r="PT4" s="76"/>
      <c r="PU4" s="76"/>
      <c r="PV4" s="76"/>
      <c r="PW4" s="76"/>
      <c r="PX4" s="76"/>
      <c r="PY4" s="76"/>
      <c r="PZ4" s="76"/>
      <c r="QA4" s="76"/>
      <c r="QB4" s="76"/>
      <c r="QC4" s="76"/>
      <c r="QD4" s="76"/>
      <c r="QE4" s="76"/>
      <c r="QF4" s="76"/>
      <c r="QG4" s="76"/>
      <c r="QH4" s="76"/>
      <c r="QI4" s="76"/>
      <c r="QJ4" s="76"/>
      <c r="QK4" s="76"/>
      <c r="QL4" s="76"/>
      <c r="QM4" s="76"/>
      <c r="QN4" s="76"/>
      <c r="QO4" s="76"/>
      <c r="QP4" s="76"/>
      <c r="QQ4" s="76"/>
      <c r="QR4" s="76"/>
      <c r="QS4" s="76"/>
      <c r="QT4" s="76"/>
      <c r="QU4" s="76"/>
      <c r="QV4" s="76"/>
      <c r="QW4" s="76"/>
      <c r="QX4" s="76"/>
      <c r="QY4" s="76"/>
      <c r="QZ4" s="76"/>
      <c r="RA4" s="76"/>
      <c r="RB4" s="76"/>
      <c r="RC4" s="76"/>
      <c r="RD4" s="76"/>
      <c r="RE4" s="76"/>
      <c r="RF4" s="76"/>
      <c r="RG4" s="76"/>
      <c r="RH4" s="76"/>
      <c r="RI4" s="76"/>
      <c r="RJ4" s="76"/>
      <c r="RK4" s="76"/>
      <c r="RL4" s="76"/>
      <c r="RM4" s="76"/>
      <c r="RN4" s="76"/>
      <c r="RO4" s="76"/>
      <c r="RP4" s="76"/>
      <c r="RQ4" s="76"/>
      <c r="RR4" s="76"/>
      <c r="RS4" s="76"/>
      <c r="RT4" s="76"/>
      <c r="RU4" s="76"/>
      <c r="RV4" s="76"/>
      <c r="RW4" s="76"/>
      <c r="RX4" s="76"/>
      <c r="RY4" s="76"/>
      <c r="RZ4" s="76"/>
      <c r="SA4" s="76"/>
      <c r="SB4" s="76"/>
      <c r="SC4" s="76"/>
      <c r="SD4" s="76"/>
      <c r="SE4" s="76"/>
      <c r="SF4" s="76"/>
      <c r="SG4" s="76"/>
      <c r="SH4" s="76"/>
      <c r="SI4" s="76"/>
      <c r="SJ4" s="76"/>
      <c r="SK4" s="76"/>
      <c r="SL4" s="76"/>
      <c r="SM4" s="76"/>
      <c r="SN4" s="76"/>
      <c r="SO4" s="76"/>
      <c r="SP4" s="76"/>
      <c r="SQ4" s="76"/>
      <c r="SR4" s="76"/>
      <c r="SS4" s="76"/>
      <c r="ST4" s="76"/>
      <c r="SU4" s="76"/>
      <c r="SV4" s="76"/>
      <c r="SW4" s="76"/>
      <c r="SX4" s="76"/>
      <c r="SY4" s="76"/>
      <c r="SZ4" s="76"/>
      <c r="TA4" s="76"/>
      <c r="TB4" s="76"/>
      <c r="TC4" s="76"/>
      <c r="TD4" s="76"/>
      <c r="TE4" s="76"/>
      <c r="TF4" s="76"/>
      <c r="TG4" s="76"/>
      <c r="TH4" s="76"/>
      <c r="TI4" s="76"/>
      <c r="TJ4" s="76"/>
      <c r="TK4" s="76"/>
      <c r="TL4" s="76"/>
      <c r="TM4" s="76"/>
      <c r="TN4" s="76"/>
      <c r="TO4" s="76"/>
      <c r="TP4" s="76"/>
      <c r="TQ4" s="76"/>
      <c r="TR4" s="76"/>
      <c r="TS4" s="76"/>
      <c r="TT4" s="76"/>
      <c r="TU4" s="76"/>
      <c r="TV4" s="76"/>
      <c r="TW4" s="76"/>
      <c r="TX4" s="76"/>
      <c r="TY4" s="76"/>
      <c r="TZ4" s="76"/>
      <c r="UA4" s="76"/>
      <c r="UB4" s="76"/>
      <c r="UC4" s="76"/>
      <c r="UD4" s="76"/>
      <c r="UE4" s="76"/>
      <c r="UF4" s="76"/>
      <c r="UG4" s="76"/>
      <c r="UH4" s="76"/>
      <c r="UI4" s="76"/>
      <c r="UJ4" s="76"/>
      <c r="UK4" s="76"/>
      <c r="UL4" s="76"/>
      <c r="UM4" s="76"/>
      <c r="UN4" s="76"/>
      <c r="UO4" s="76"/>
      <c r="UP4" s="76"/>
      <c r="UQ4" s="76"/>
      <c r="UR4" s="76"/>
      <c r="US4" s="76"/>
      <c r="UT4" s="76"/>
      <c r="UU4" s="76"/>
      <c r="UV4" s="76"/>
      <c r="UW4" s="76"/>
      <c r="UX4" s="76"/>
      <c r="UY4" s="76"/>
      <c r="UZ4" s="76"/>
      <c r="VA4" s="76"/>
      <c r="VB4" s="76"/>
      <c r="VC4" s="76"/>
      <c r="VD4" s="76"/>
      <c r="VE4" s="76"/>
      <c r="VF4" s="76"/>
      <c r="VG4" s="76"/>
      <c r="VH4" s="76"/>
      <c r="VI4" s="76"/>
      <c r="VJ4" s="76"/>
      <c r="VK4" s="76"/>
      <c r="VL4" s="76"/>
      <c r="VM4" s="76"/>
      <c r="VN4" s="76"/>
      <c r="VO4" s="76"/>
      <c r="VP4" s="76"/>
      <c r="VQ4" s="76"/>
      <c r="VR4" s="76"/>
      <c r="VS4" s="76"/>
      <c r="VT4" s="76"/>
      <c r="VU4" s="76"/>
      <c r="VV4" s="76"/>
      <c r="VW4" s="76"/>
      <c r="VX4" s="76"/>
      <c r="VY4" s="76"/>
      <c r="VZ4" s="76"/>
      <c r="WA4" s="76"/>
      <c r="WB4" s="76"/>
      <c r="WC4" s="76"/>
      <c r="WD4" s="76"/>
      <c r="WE4" s="76"/>
      <c r="WF4" s="76"/>
      <c r="WG4" s="76"/>
      <c r="WH4" s="76"/>
      <c r="WI4" s="76"/>
      <c r="WJ4" s="76"/>
      <c r="WK4" s="76"/>
      <c r="WL4" s="76"/>
      <c r="WM4" s="76"/>
      <c r="WN4" s="76"/>
      <c r="WO4" s="76"/>
      <c r="WP4" s="76"/>
      <c r="WQ4" s="76"/>
      <c r="WR4" s="76"/>
      <c r="WS4" s="76"/>
      <c r="WT4" s="76"/>
      <c r="WU4" s="76"/>
      <c r="WV4" s="76"/>
      <c r="WW4" s="76"/>
      <c r="WX4" s="76"/>
      <c r="WY4" s="76"/>
      <c r="WZ4" s="76"/>
      <c r="XA4" s="76"/>
      <c r="XB4" s="76"/>
      <c r="XC4" s="76"/>
      <c r="XD4" s="76"/>
      <c r="XE4" s="76"/>
      <c r="XF4" s="76"/>
      <c r="XG4" s="76"/>
      <c r="XH4" s="76"/>
      <c r="XI4" s="76"/>
      <c r="XJ4" s="76"/>
      <c r="XK4" s="76"/>
      <c r="XL4" s="76"/>
      <c r="XM4" s="76"/>
      <c r="XN4" s="76"/>
      <c r="XO4" s="76"/>
      <c r="XP4" s="76"/>
      <c r="XQ4" s="76"/>
      <c r="XR4" s="76"/>
      <c r="XS4" s="76"/>
      <c r="XT4" s="76"/>
      <c r="XU4" s="76"/>
      <c r="XV4" s="76"/>
      <c r="XW4" s="76"/>
      <c r="XX4" s="76"/>
      <c r="XY4" s="76"/>
      <c r="XZ4" s="76"/>
      <c r="YA4" s="76"/>
      <c r="YB4" s="76"/>
      <c r="YC4" s="76"/>
      <c r="YD4" s="76"/>
      <c r="YE4" s="76"/>
      <c r="YF4" s="76"/>
      <c r="YG4" s="76"/>
      <c r="YH4" s="76"/>
      <c r="YI4" s="76"/>
      <c r="YJ4" s="76"/>
      <c r="YK4" s="76"/>
      <c r="YL4" s="76"/>
      <c r="YM4" s="76"/>
      <c r="YN4" s="76"/>
      <c r="YO4" s="76"/>
      <c r="YP4" s="76"/>
      <c r="YQ4" s="76"/>
      <c r="YR4" s="76"/>
      <c r="YS4" s="76"/>
      <c r="YT4" s="76"/>
      <c r="YU4" s="76"/>
      <c r="YV4" s="76"/>
      <c r="YW4" s="76"/>
      <c r="YX4" s="76"/>
      <c r="YY4" s="76"/>
      <c r="YZ4" s="76"/>
      <c r="ZA4" s="76"/>
      <c r="ZB4" s="76"/>
      <c r="ZC4" s="76"/>
      <c r="ZD4" s="76"/>
      <c r="ZE4" s="76"/>
      <c r="ZF4" s="76"/>
      <c r="ZG4" s="76"/>
      <c r="ZH4" s="76"/>
      <c r="ZI4" s="76"/>
      <c r="ZJ4" s="76"/>
      <c r="ZK4" s="76"/>
      <c r="ZL4" s="76"/>
      <c r="ZM4" s="76"/>
      <c r="ZN4" s="76"/>
      <c r="ZO4" s="76"/>
      <c r="ZP4" s="76"/>
      <c r="ZQ4" s="76"/>
      <c r="ZR4" s="76"/>
      <c r="ZS4" s="76"/>
      <c r="ZT4" s="76"/>
      <c r="ZU4" s="76"/>
      <c r="ZV4" s="76"/>
      <c r="ZW4" s="76"/>
      <c r="ZX4" s="76"/>
      <c r="ZY4" s="76"/>
      <c r="ZZ4" s="76"/>
      <c r="AAA4" s="76"/>
      <c r="AAB4" s="76"/>
      <c r="AAC4" s="76"/>
      <c r="AAD4" s="76"/>
      <c r="AAE4" s="76"/>
      <c r="AAF4" s="76"/>
      <c r="AAG4" s="76"/>
      <c r="AAH4" s="76"/>
      <c r="AAI4" s="76"/>
      <c r="AAJ4" s="76"/>
      <c r="AAK4" s="76"/>
      <c r="AAL4" s="76"/>
      <c r="AAM4" s="76"/>
      <c r="AAN4" s="76"/>
      <c r="AAO4" s="76"/>
      <c r="AAP4" s="76"/>
      <c r="AAQ4" s="76"/>
      <c r="AAR4" s="76"/>
      <c r="AAS4" s="76"/>
      <c r="AAT4" s="76"/>
      <c r="AAU4" s="76"/>
      <c r="AAV4" s="76"/>
      <c r="AAW4" s="76"/>
      <c r="AAX4" s="76"/>
      <c r="AAY4" s="76"/>
      <c r="AAZ4" s="76"/>
      <c r="ABA4" s="76"/>
      <c r="ABB4" s="76"/>
      <c r="ABC4" s="76"/>
      <c r="ABD4" s="76"/>
      <c r="ABE4" s="76"/>
      <c r="ABF4" s="76"/>
      <c r="ABG4" s="76"/>
      <c r="ABH4" s="76"/>
      <c r="ABI4" s="76"/>
      <c r="ABJ4" s="76"/>
      <c r="ABK4" s="76"/>
      <c r="ABL4" s="76"/>
      <c r="ABM4" s="76"/>
      <c r="ABN4" s="76"/>
      <c r="ABO4" s="76"/>
      <c r="ABP4" s="76"/>
      <c r="ABQ4" s="76"/>
      <c r="ABR4" s="76"/>
      <c r="ABS4" s="76"/>
      <c r="ABT4" s="76"/>
      <c r="ABU4" s="76"/>
      <c r="ABV4" s="76"/>
      <c r="ABW4" s="76"/>
      <c r="ABX4" s="76"/>
      <c r="ABY4" s="76"/>
      <c r="ABZ4" s="76"/>
      <c r="ACA4" s="76"/>
      <c r="ACB4" s="76"/>
      <c r="ACC4" s="76"/>
      <c r="ACD4" s="76"/>
      <c r="ACE4" s="76"/>
      <c r="ACF4" s="76"/>
      <c r="ACG4" s="76"/>
      <c r="ACH4" s="76"/>
      <c r="ACI4" s="76"/>
      <c r="ACJ4" s="76"/>
      <c r="ACK4" s="76"/>
      <c r="ACL4" s="76"/>
      <c r="ACM4" s="76"/>
      <c r="ACN4" s="76"/>
      <c r="ACO4" s="76"/>
      <c r="ACP4" s="76"/>
      <c r="ACQ4" s="76"/>
      <c r="ACR4" s="76"/>
      <c r="ACS4" s="76"/>
      <c r="ACT4" s="76"/>
      <c r="ACU4" s="76"/>
      <c r="ACV4" s="76"/>
      <c r="ACW4" s="76"/>
      <c r="ACX4" s="76"/>
      <c r="ACY4" s="76"/>
      <c r="ACZ4" s="76"/>
      <c r="ADA4" s="76"/>
      <c r="ADB4" s="76"/>
      <c r="ADC4" s="76"/>
      <c r="ADD4" s="76"/>
      <c r="ADE4" s="76"/>
      <c r="ADF4" s="76"/>
      <c r="ADG4" s="76"/>
      <c r="ADH4" s="76"/>
      <c r="ADI4" s="76"/>
      <c r="ADJ4" s="76"/>
      <c r="ADK4" s="76"/>
      <c r="ADL4" s="76"/>
      <c r="ADM4" s="76"/>
      <c r="ADN4" s="76"/>
      <c r="ADO4" s="76"/>
      <c r="ADP4" s="76"/>
      <c r="ADQ4" s="76"/>
      <c r="ADR4" s="76"/>
      <c r="ADS4" s="76"/>
      <c r="ADT4" s="76"/>
      <c r="ADU4" s="76"/>
      <c r="ADV4" s="76"/>
      <c r="ADW4" s="76"/>
      <c r="ADX4" s="76"/>
      <c r="ADY4" s="76"/>
      <c r="ADZ4" s="76"/>
      <c r="AEA4" s="76"/>
      <c r="AEB4" s="76"/>
      <c r="AEC4" s="76"/>
      <c r="AED4" s="76"/>
      <c r="AEE4" s="76"/>
      <c r="AEF4" s="76"/>
      <c r="AEG4" s="76"/>
      <c r="AEH4" s="76"/>
      <c r="AEI4" s="76"/>
      <c r="AEJ4" s="76"/>
      <c r="AEK4" s="76"/>
      <c r="AEL4" s="76"/>
      <c r="AEM4" s="76"/>
      <c r="AEN4" s="76"/>
      <c r="AEO4" s="76"/>
      <c r="AEP4" s="76"/>
      <c r="AEQ4" s="76"/>
      <c r="AER4" s="76"/>
      <c r="AES4" s="76"/>
      <c r="AET4" s="76"/>
      <c r="AEU4" s="76"/>
      <c r="AEV4" s="76"/>
      <c r="AEW4" s="76"/>
      <c r="AEX4" s="76"/>
      <c r="AEY4" s="76"/>
      <c r="AEZ4" s="76"/>
      <c r="AFA4" s="76"/>
      <c r="AFB4" s="76"/>
      <c r="AFC4" s="76"/>
      <c r="AFD4" s="76"/>
      <c r="AFE4" s="76"/>
      <c r="AFF4" s="76"/>
      <c r="AFG4" s="76"/>
      <c r="AFH4" s="76"/>
      <c r="AFI4" s="76"/>
      <c r="AFJ4" s="76"/>
      <c r="AFK4" s="76"/>
      <c r="AFL4" s="76"/>
      <c r="AFM4" s="76"/>
      <c r="AFN4" s="76"/>
      <c r="AFO4" s="76"/>
      <c r="AFP4" s="76"/>
      <c r="AFQ4" s="76"/>
      <c r="AFR4" s="76"/>
      <c r="AFS4" s="76"/>
      <c r="AFT4" s="76"/>
      <c r="AFU4" s="76"/>
      <c r="AFV4" s="76"/>
      <c r="AFW4" s="76"/>
      <c r="AFX4" s="76"/>
      <c r="AFY4" s="76"/>
      <c r="AFZ4" s="76"/>
      <c r="AGA4" s="76"/>
      <c r="AGB4" s="76"/>
      <c r="AGC4" s="76"/>
      <c r="AGD4" s="76"/>
      <c r="AGE4" s="76"/>
      <c r="AGF4" s="76"/>
      <c r="AGG4" s="76"/>
      <c r="AGH4" s="76"/>
      <c r="AGI4" s="76"/>
      <c r="AGJ4" s="76"/>
      <c r="AGK4" s="76"/>
      <c r="AGL4" s="76"/>
      <c r="AGM4" s="76"/>
      <c r="AGN4" s="76"/>
      <c r="AGO4" s="76"/>
      <c r="AGP4" s="76"/>
      <c r="AGQ4" s="76"/>
      <c r="AGR4" s="76"/>
      <c r="AGS4" s="76"/>
      <c r="AGT4" s="76"/>
      <c r="AGU4" s="76"/>
      <c r="AGV4" s="76"/>
      <c r="AGW4" s="76"/>
      <c r="AGX4" s="76"/>
      <c r="AGY4" s="76"/>
      <c r="AGZ4" s="76"/>
      <c r="AHA4" s="76"/>
      <c r="AHB4" s="76"/>
      <c r="AHC4" s="76"/>
      <c r="AHD4" s="76"/>
      <c r="AHE4" s="76"/>
      <c r="AHF4" s="76"/>
      <c r="AHG4" s="76"/>
      <c r="AHH4" s="76"/>
      <c r="AHI4" s="76"/>
      <c r="AHJ4" s="76"/>
      <c r="AHK4" s="76"/>
      <c r="AHL4" s="76"/>
      <c r="AHM4" s="76"/>
      <c r="AHN4" s="76"/>
      <c r="AHO4" s="76"/>
      <c r="AHP4" s="76"/>
      <c r="AHQ4" s="76"/>
      <c r="AHR4" s="76"/>
      <c r="AHS4" s="76"/>
      <c r="AHT4" s="76"/>
      <c r="AHU4" s="76"/>
      <c r="AHV4" s="76"/>
      <c r="AHW4" s="76"/>
      <c r="AHX4" s="76"/>
      <c r="AHY4" s="76"/>
      <c r="AHZ4" s="76"/>
      <c r="AIA4" s="76"/>
      <c r="AIB4" s="76"/>
      <c r="AIC4" s="76"/>
      <c r="AID4" s="76"/>
      <c r="AIE4" s="76"/>
      <c r="AIF4" s="76"/>
      <c r="AIG4" s="76"/>
      <c r="AIH4" s="76"/>
      <c r="AII4" s="76"/>
      <c r="AIJ4" s="76"/>
      <c r="AIK4" s="76"/>
      <c r="AIL4" s="76"/>
      <c r="AIM4" s="76"/>
      <c r="AIN4" s="76"/>
      <c r="AIO4" s="76"/>
      <c r="AIP4" s="76"/>
      <c r="AIQ4" s="76"/>
      <c r="AIR4" s="76"/>
      <c r="AIS4" s="76"/>
      <c r="AIT4" s="76"/>
      <c r="AIU4" s="76"/>
      <c r="AIV4" s="76"/>
      <c r="AIW4" s="76"/>
      <c r="AIX4" s="76"/>
      <c r="AIY4" s="76"/>
      <c r="AIZ4" s="76"/>
      <c r="AJA4" s="76"/>
      <c r="AJB4" s="76"/>
      <c r="AJC4" s="76"/>
      <c r="AJD4" s="76"/>
      <c r="AJE4" s="76"/>
      <c r="AJF4" s="76"/>
      <c r="AJG4" s="76"/>
      <c r="AJH4" s="76"/>
      <c r="AJI4" s="76"/>
      <c r="AJJ4" s="76"/>
      <c r="AJK4" s="76"/>
      <c r="AJL4" s="76"/>
      <c r="AJM4" s="76"/>
      <c r="AJN4" s="76"/>
      <c r="AJO4" s="76"/>
      <c r="AJP4" s="76"/>
      <c r="AJQ4" s="76"/>
      <c r="AJR4" s="76"/>
      <c r="AJS4" s="76"/>
      <c r="AJT4" s="76"/>
      <c r="AJU4" s="76"/>
      <c r="AJV4" s="76"/>
      <c r="AJW4" s="76"/>
      <c r="AJX4" s="76"/>
      <c r="AJY4" s="76"/>
      <c r="AJZ4" s="76"/>
      <c r="AKA4" s="76"/>
      <c r="AKB4" s="76"/>
      <c r="AKC4" s="76"/>
      <c r="AKD4" s="76"/>
      <c r="AKE4" s="76"/>
      <c r="AKF4" s="76"/>
      <c r="AKG4" s="76"/>
      <c r="AKH4" s="76"/>
      <c r="AKI4" s="76"/>
      <c r="AKJ4" s="76"/>
      <c r="AKK4" s="76"/>
      <c r="AKL4" s="76"/>
      <c r="AKM4" s="76"/>
      <c r="AKN4" s="76"/>
      <c r="AKO4" s="76"/>
      <c r="AKP4" s="76"/>
      <c r="AKQ4" s="76"/>
      <c r="AKR4" s="76"/>
      <c r="AKS4" s="76"/>
      <c r="AKT4" s="76"/>
      <c r="AKU4" s="76"/>
      <c r="AKV4" s="76"/>
      <c r="AKW4" s="76"/>
      <c r="AKX4" s="76"/>
      <c r="AKY4" s="76"/>
      <c r="AKZ4" s="76"/>
      <c r="ALA4" s="76"/>
      <c r="ALB4" s="76"/>
      <c r="ALC4" s="76"/>
      <c r="ALD4" s="76"/>
      <c r="ALE4" s="76"/>
      <c r="ALF4" s="76"/>
      <c r="ALG4" s="76"/>
      <c r="ALH4" s="76"/>
      <c r="ALI4" s="76"/>
      <c r="ALJ4" s="76"/>
      <c r="ALK4" s="76"/>
      <c r="ALL4" s="76"/>
      <c r="ALM4" s="76"/>
      <c r="ALN4" s="76"/>
      <c r="ALO4" s="76"/>
      <c r="ALP4" s="76"/>
      <c r="ALQ4" s="76"/>
      <c r="ALR4" s="76"/>
      <c r="ALS4" s="76"/>
      <c r="ALT4" s="76"/>
      <c r="ALU4" s="76"/>
      <c r="ALV4" s="76"/>
      <c r="ALW4" s="76"/>
      <c r="ALX4" s="76"/>
      <c r="ALY4" s="76"/>
      <c r="ALZ4" s="76"/>
      <c r="AMA4" s="76"/>
      <c r="AMB4" s="76"/>
      <c r="AMC4" s="76"/>
      <c r="AMD4" s="76"/>
      <c r="AME4" s="76"/>
      <c r="AMF4" s="76"/>
      <c r="AMG4" s="76"/>
      <c r="AMH4" s="76"/>
      <c r="AMI4" s="76"/>
      <c r="AMJ4" s="76"/>
    </row>
    <row r="5" spans="1:1025" x14ac:dyDescent="0.25">
      <c r="A5" s="76"/>
      <c r="B5" s="112" t="s">
        <v>34</v>
      </c>
      <c r="C5" s="172" t="s">
        <v>35</v>
      </c>
      <c r="D5" s="83" t="s">
        <v>36</v>
      </c>
      <c r="E5" s="82" t="s">
        <v>37</v>
      </c>
      <c r="F5" s="83" t="s">
        <v>38</v>
      </c>
      <c r="G5" s="83" t="s">
        <v>39</v>
      </c>
      <c r="H5" s="83" t="s">
        <v>40</v>
      </c>
      <c r="I5" s="76"/>
      <c r="J5" s="568" t="s">
        <v>49</v>
      </c>
      <c r="K5" s="173" t="s">
        <v>395</v>
      </c>
      <c r="L5" s="173" t="s">
        <v>396</v>
      </c>
      <c r="M5" s="173" t="s">
        <v>397</v>
      </c>
      <c r="N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  <c r="DI5" s="76"/>
      <c r="DJ5" s="76"/>
      <c r="DK5" s="76"/>
      <c r="DL5" s="76"/>
      <c r="DM5" s="76"/>
      <c r="DN5" s="76"/>
      <c r="DO5" s="76"/>
      <c r="DP5" s="76"/>
      <c r="DQ5" s="76"/>
      <c r="DR5" s="76"/>
      <c r="DS5" s="76"/>
      <c r="DT5" s="76"/>
      <c r="DU5" s="76"/>
      <c r="DV5" s="76"/>
      <c r="DW5" s="76"/>
      <c r="DX5" s="76"/>
      <c r="DY5" s="76"/>
      <c r="DZ5" s="76"/>
      <c r="EA5" s="76"/>
      <c r="EB5" s="76"/>
      <c r="EC5" s="76"/>
      <c r="ED5" s="76"/>
      <c r="EE5" s="76"/>
      <c r="EF5" s="76"/>
      <c r="EG5" s="76"/>
      <c r="EH5" s="76"/>
      <c r="EI5" s="76"/>
      <c r="EJ5" s="76"/>
      <c r="EK5" s="76"/>
      <c r="EL5" s="76"/>
      <c r="EM5" s="76"/>
      <c r="EN5" s="76"/>
      <c r="EO5" s="76"/>
      <c r="EP5" s="76"/>
      <c r="EQ5" s="76"/>
      <c r="ER5" s="76"/>
      <c r="ES5" s="76"/>
      <c r="ET5" s="76"/>
      <c r="EU5" s="76"/>
      <c r="EV5" s="76"/>
      <c r="EW5" s="76"/>
      <c r="EX5" s="76"/>
      <c r="EY5" s="76"/>
      <c r="EZ5" s="76"/>
      <c r="FA5" s="76"/>
      <c r="FB5" s="76"/>
      <c r="FC5" s="76"/>
      <c r="FD5" s="76"/>
      <c r="FE5" s="76"/>
      <c r="FF5" s="76"/>
      <c r="FG5" s="76"/>
      <c r="FH5" s="76"/>
      <c r="FI5" s="76"/>
      <c r="FJ5" s="76"/>
      <c r="FK5" s="76"/>
      <c r="FL5" s="76"/>
      <c r="FM5" s="76"/>
      <c r="FN5" s="76"/>
      <c r="FO5" s="76"/>
      <c r="FP5" s="76"/>
      <c r="FQ5" s="76"/>
      <c r="FR5" s="76"/>
      <c r="FS5" s="76"/>
      <c r="FT5" s="76"/>
      <c r="FU5" s="76"/>
      <c r="FV5" s="76"/>
      <c r="FW5" s="76"/>
      <c r="FX5" s="76"/>
      <c r="FY5" s="76"/>
      <c r="FZ5" s="76"/>
      <c r="GA5" s="76"/>
      <c r="GB5" s="76"/>
      <c r="GC5" s="76"/>
      <c r="GD5" s="76"/>
      <c r="GE5" s="76"/>
      <c r="GF5" s="76"/>
      <c r="GG5" s="76"/>
      <c r="GH5" s="76"/>
      <c r="GI5" s="76"/>
      <c r="GJ5" s="76"/>
      <c r="GK5" s="76"/>
      <c r="GL5" s="76"/>
      <c r="GM5" s="76"/>
      <c r="GN5" s="76"/>
      <c r="GO5" s="76"/>
      <c r="GP5" s="76"/>
      <c r="GQ5" s="76"/>
      <c r="GR5" s="76"/>
      <c r="GS5" s="76"/>
      <c r="GT5" s="76"/>
      <c r="GU5" s="76"/>
      <c r="GV5" s="76"/>
      <c r="GW5" s="76"/>
      <c r="GX5" s="76"/>
      <c r="GY5" s="76"/>
      <c r="GZ5" s="76"/>
      <c r="HA5" s="76"/>
      <c r="HB5" s="76"/>
      <c r="HC5" s="76"/>
      <c r="HD5" s="76"/>
      <c r="HE5" s="76"/>
      <c r="HF5" s="76"/>
      <c r="HG5" s="76"/>
      <c r="HH5" s="76"/>
      <c r="HI5" s="76"/>
      <c r="HJ5" s="76"/>
      <c r="HK5" s="76"/>
      <c r="HL5" s="76"/>
      <c r="HM5" s="76"/>
      <c r="HN5" s="76"/>
      <c r="HO5" s="76"/>
      <c r="HP5" s="76"/>
      <c r="HQ5" s="76"/>
      <c r="HR5" s="76"/>
      <c r="HS5" s="76"/>
      <c r="HT5" s="76"/>
      <c r="HU5" s="76"/>
      <c r="HV5" s="76"/>
      <c r="HW5" s="76"/>
      <c r="HX5" s="76"/>
      <c r="HY5" s="76"/>
      <c r="HZ5" s="76"/>
      <c r="IA5" s="76"/>
      <c r="IB5" s="76"/>
      <c r="IC5" s="76"/>
      <c r="ID5" s="76"/>
      <c r="IE5" s="76"/>
      <c r="IF5" s="76"/>
      <c r="IG5" s="76"/>
      <c r="IH5" s="76"/>
      <c r="II5" s="76"/>
      <c r="IJ5" s="76"/>
      <c r="IK5" s="76"/>
      <c r="IL5" s="76"/>
      <c r="IM5" s="76"/>
      <c r="IN5" s="76"/>
      <c r="IO5" s="76"/>
      <c r="IP5" s="76"/>
      <c r="IQ5" s="76"/>
      <c r="IR5" s="76"/>
      <c r="IS5" s="76"/>
      <c r="IT5" s="76"/>
      <c r="IU5" s="76"/>
      <c r="IV5" s="76"/>
      <c r="IW5" s="76"/>
      <c r="IX5" s="76"/>
      <c r="IY5" s="76"/>
      <c r="IZ5" s="76"/>
      <c r="JA5" s="76"/>
      <c r="JB5" s="76"/>
      <c r="JC5" s="76"/>
      <c r="JD5" s="76"/>
      <c r="JE5" s="76"/>
      <c r="JF5" s="76"/>
      <c r="JG5" s="76"/>
      <c r="JH5" s="76"/>
      <c r="JI5" s="76"/>
      <c r="JJ5" s="76"/>
      <c r="JK5" s="76"/>
      <c r="JL5" s="76"/>
      <c r="JM5" s="76"/>
      <c r="JN5" s="76"/>
      <c r="JO5" s="76"/>
      <c r="JP5" s="76"/>
      <c r="JQ5" s="76"/>
      <c r="JR5" s="76"/>
      <c r="JS5" s="76"/>
      <c r="JT5" s="76"/>
      <c r="JU5" s="76"/>
      <c r="JV5" s="76"/>
      <c r="JW5" s="76"/>
      <c r="JX5" s="76"/>
      <c r="JY5" s="76"/>
      <c r="JZ5" s="76"/>
      <c r="KA5" s="76"/>
      <c r="KB5" s="76"/>
      <c r="KC5" s="76"/>
      <c r="KD5" s="76"/>
      <c r="KE5" s="76"/>
      <c r="KF5" s="76"/>
      <c r="KG5" s="76"/>
      <c r="KH5" s="76"/>
      <c r="KI5" s="76"/>
      <c r="KJ5" s="76"/>
      <c r="KK5" s="76"/>
      <c r="KL5" s="76"/>
      <c r="KM5" s="76"/>
      <c r="KN5" s="76"/>
      <c r="KO5" s="76"/>
      <c r="KP5" s="76"/>
      <c r="KQ5" s="76"/>
      <c r="KR5" s="76"/>
      <c r="KS5" s="76"/>
      <c r="KT5" s="76"/>
      <c r="KU5" s="76"/>
      <c r="KV5" s="76"/>
      <c r="KW5" s="76"/>
      <c r="KX5" s="76"/>
      <c r="KY5" s="76"/>
      <c r="KZ5" s="76"/>
      <c r="LA5" s="76"/>
      <c r="LB5" s="76"/>
      <c r="LC5" s="76"/>
      <c r="LD5" s="76"/>
      <c r="LE5" s="76"/>
      <c r="LF5" s="76"/>
      <c r="LG5" s="76"/>
      <c r="LH5" s="76"/>
      <c r="LI5" s="76"/>
      <c r="LJ5" s="76"/>
      <c r="LK5" s="76"/>
      <c r="LL5" s="76"/>
      <c r="LM5" s="76"/>
      <c r="LN5" s="76"/>
      <c r="LO5" s="76"/>
      <c r="LP5" s="76"/>
      <c r="LQ5" s="76"/>
      <c r="LR5" s="76"/>
      <c r="LS5" s="76"/>
      <c r="LT5" s="76"/>
      <c r="LU5" s="76"/>
      <c r="LV5" s="76"/>
      <c r="LW5" s="76"/>
      <c r="LX5" s="76"/>
      <c r="LY5" s="76"/>
      <c r="LZ5" s="76"/>
      <c r="MA5" s="76"/>
      <c r="MB5" s="76"/>
      <c r="MC5" s="76"/>
      <c r="MD5" s="76"/>
      <c r="ME5" s="76"/>
      <c r="MF5" s="76"/>
      <c r="MG5" s="76"/>
      <c r="MH5" s="76"/>
      <c r="MI5" s="76"/>
      <c r="MJ5" s="76"/>
      <c r="MK5" s="76"/>
      <c r="ML5" s="76"/>
      <c r="MM5" s="76"/>
      <c r="MN5" s="76"/>
      <c r="MO5" s="76"/>
      <c r="MP5" s="76"/>
      <c r="MQ5" s="76"/>
      <c r="MR5" s="76"/>
      <c r="MS5" s="76"/>
      <c r="MT5" s="76"/>
      <c r="MU5" s="76"/>
      <c r="MV5" s="76"/>
      <c r="MW5" s="76"/>
      <c r="MX5" s="76"/>
      <c r="MY5" s="76"/>
      <c r="MZ5" s="76"/>
      <c r="NA5" s="76"/>
      <c r="NB5" s="76"/>
      <c r="NC5" s="76"/>
      <c r="ND5" s="76"/>
      <c r="NE5" s="76"/>
      <c r="NF5" s="76"/>
      <c r="NG5" s="76"/>
      <c r="NH5" s="76"/>
      <c r="NI5" s="76"/>
      <c r="NJ5" s="76"/>
      <c r="NK5" s="76"/>
      <c r="NL5" s="76"/>
      <c r="NM5" s="76"/>
      <c r="NN5" s="76"/>
      <c r="NO5" s="76"/>
      <c r="NP5" s="76"/>
      <c r="NQ5" s="76"/>
      <c r="NR5" s="76"/>
      <c r="NS5" s="76"/>
      <c r="NT5" s="76"/>
      <c r="NU5" s="76"/>
      <c r="NV5" s="76"/>
      <c r="NW5" s="76"/>
      <c r="NX5" s="76"/>
      <c r="NY5" s="76"/>
      <c r="NZ5" s="76"/>
      <c r="OA5" s="76"/>
      <c r="OB5" s="76"/>
      <c r="OC5" s="76"/>
      <c r="OD5" s="76"/>
      <c r="OE5" s="76"/>
      <c r="OF5" s="76"/>
      <c r="OG5" s="76"/>
      <c r="OH5" s="76"/>
      <c r="OI5" s="76"/>
      <c r="OJ5" s="76"/>
      <c r="OK5" s="76"/>
      <c r="OL5" s="76"/>
      <c r="OM5" s="76"/>
      <c r="ON5" s="76"/>
      <c r="OO5" s="76"/>
      <c r="OP5" s="76"/>
      <c r="OQ5" s="76"/>
      <c r="OR5" s="76"/>
      <c r="OS5" s="76"/>
      <c r="OT5" s="76"/>
      <c r="OU5" s="76"/>
      <c r="OV5" s="76"/>
      <c r="OW5" s="76"/>
      <c r="OX5" s="76"/>
      <c r="OY5" s="76"/>
      <c r="OZ5" s="76"/>
      <c r="PA5" s="76"/>
      <c r="PB5" s="76"/>
      <c r="PC5" s="76"/>
      <c r="PD5" s="76"/>
      <c r="PE5" s="76"/>
      <c r="PF5" s="76"/>
      <c r="PG5" s="76"/>
      <c r="PH5" s="76"/>
      <c r="PI5" s="76"/>
      <c r="PJ5" s="76"/>
      <c r="PK5" s="76"/>
      <c r="PL5" s="76"/>
      <c r="PM5" s="76"/>
      <c r="PN5" s="76"/>
      <c r="PO5" s="76"/>
      <c r="PP5" s="76"/>
      <c r="PQ5" s="76"/>
      <c r="PR5" s="76"/>
      <c r="PS5" s="76"/>
      <c r="PT5" s="76"/>
      <c r="PU5" s="76"/>
      <c r="PV5" s="76"/>
      <c r="PW5" s="76"/>
      <c r="PX5" s="76"/>
      <c r="PY5" s="76"/>
      <c r="PZ5" s="76"/>
      <c r="QA5" s="76"/>
      <c r="QB5" s="76"/>
      <c r="QC5" s="76"/>
      <c r="QD5" s="76"/>
      <c r="QE5" s="76"/>
      <c r="QF5" s="76"/>
      <c r="QG5" s="76"/>
      <c r="QH5" s="76"/>
      <c r="QI5" s="76"/>
      <c r="QJ5" s="76"/>
      <c r="QK5" s="76"/>
      <c r="QL5" s="76"/>
      <c r="QM5" s="76"/>
      <c r="QN5" s="76"/>
      <c r="QO5" s="76"/>
      <c r="QP5" s="76"/>
      <c r="QQ5" s="76"/>
      <c r="QR5" s="76"/>
      <c r="QS5" s="76"/>
      <c r="QT5" s="76"/>
      <c r="QU5" s="76"/>
      <c r="QV5" s="76"/>
      <c r="QW5" s="76"/>
      <c r="QX5" s="76"/>
      <c r="QY5" s="76"/>
      <c r="QZ5" s="76"/>
      <c r="RA5" s="76"/>
      <c r="RB5" s="76"/>
      <c r="RC5" s="76"/>
      <c r="RD5" s="76"/>
      <c r="RE5" s="76"/>
      <c r="RF5" s="76"/>
      <c r="RG5" s="76"/>
      <c r="RH5" s="76"/>
      <c r="RI5" s="76"/>
      <c r="RJ5" s="76"/>
      <c r="RK5" s="76"/>
      <c r="RL5" s="76"/>
      <c r="RM5" s="76"/>
      <c r="RN5" s="76"/>
      <c r="RO5" s="76"/>
      <c r="RP5" s="76"/>
      <c r="RQ5" s="76"/>
      <c r="RR5" s="76"/>
      <c r="RS5" s="76"/>
      <c r="RT5" s="76"/>
      <c r="RU5" s="76"/>
      <c r="RV5" s="76"/>
      <c r="RW5" s="76"/>
      <c r="RX5" s="76"/>
      <c r="RY5" s="76"/>
      <c r="RZ5" s="76"/>
      <c r="SA5" s="76"/>
      <c r="SB5" s="76"/>
      <c r="SC5" s="76"/>
      <c r="SD5" s="76"/>
      <c r="SE5" s="76"/>
      <c r="SF5" s="76"/>
      <c r="SG5" s="76"/>
      <c r="SH5" s="76"/>
      <c r="SI5" s="76"/>
      <c r="SJ5" s="76"/>
      <c r="SK5" s="76"/>
      <c r="SL5" s="76"/>
      <c r="SM5" s="76"/>
      <c r="SN5" s="76"/>
      <c r="SO5" s="76"/>
      <c r="SP5" s="76"/>
      <c r="SQ5" s="76"/>
      <c r="SR5" s="76"/>
      <c r="SS5" s="76"/>
      <c r="ST5" s="76"/>
      <c r="SU5" s="76"/>
      <c r="SV5" s="76"/>
      <c r="SW5" s="76"/>
      <c r="SX5" s="76"/>
      <c r="SY5" s="76"/>
      <c r="SZ5" s="76"/>
      <c r="TA5" s="76"/>
      <c r="TB5" s="76"/>
      <c r="TC5" s="76"/>
      <c r="TD5" s="76"/>
      <c r="TE5" s="76"/>
      <c r="TF5" s="76"/>
      <c r="TG5" s="76"/>
      <c r="TH5" s="76"/>
      <c r="TI5" s="76"/>
      <c r="TJ5" s="76"/>
      <c r="TK5" s="76"/>
      <c r="TL5" s="76"/>
      <c r="TM5" s="76"/>
      <c r="TN5" s="76"/>
      <c r="TO5" s="76"/>
      <c r="TP5" s="76"/>
      <c r="TQ5" s="76"/>
      <c r="TR5" s="76"/>
      <c r="TS5" s="76"/>
      <c r="TT5" s="76"/>
      <c r="TU5" s="76"/>
      <c r="TV5" s="76"/>
      <c r="TW5" s="76"/>
      <c r="TX5" s="76"/>
      <c r="TY5" s="76"/>
      <c r="TZ5" s="76"/>
      <c r="UA5" s="76"/>
      <c r="UB5" s="76"/>
      <c r="UC5" s="76"/>
      <c r="UD5" s="76"/>
      <c r="UE5" s="76"/>
      <c r="UF5" s="76"/>
      <c r="UG5" s="76"/>
      <c r="UH5" s="76"/>
      <c r="UI5" s="76"/>
      <c r="UJ5" s="76"/>
      <c r="UK5" s="76"/>
      <c r="UL5" s="76"/>
      <c r="UM5" s="76"/>
      <c r="UN5" s="76"/>
      <c r="UO5" s="76"/>
      <c r="UP5" s="76"/>
      <c r="UQ5" s="76"/>
      <c r="UR5" s="76"/>
      <c r="US5" s="76"/>
      <c r="UT5" s="76"/>
      <c r="UU5" s="76"/>
      <c r="UV5" s="76"/>
      <c r="UW5" s="76"/>
      <c r="UX5" s="76"/>
      <c r="UY5" s="76"/>
      <c r="UZ5" s="76"/>
      <c r="VA5" s="76"/>
      <c r="VB5" s="76"/>
      <c r="VC5" s="76"/>
      <c r="VD5" s="76"/>
      <c r="VE5" s="76"/>
      <c r="VF5" s="76"/>
      <c r="VG5" s="76"/>
      <c r="VH5" s="76"/>
      <c r="VI5" s="76"/>
      <c r="VJ5" s="76"/>
      <c r="VK5" s="76"/>
      <c r="VL5" s="76"/>
      <c r="VM5" s="76"/>
      <c r="VN5" s="76"/>
      <c r="VO5" s="76"/>
      <c r="VP5" s="76"/>
      <c r="VQ5" s="76"/>
      <c r="VR5" s="76"/>
      <c r="VS5" s="76"/>
      <c r="VT5" s="76"/>
      <c r="VU5" s="76"/>
      <c r="VV5" s="76"/>
      <c r="VW5" s="76"/>
      <c r="VX5" s="76"/>
      <c r="VY5" s="76"/>
      <c r="VZ5" s="76"/>
      <c r="WA5" s="76"/>
      <c r="WB5" s="76"/>
      <c r="WC5" s="76"/>
      <c r="WD5" s="76"/>
      <c r="WE5" s="76"/>
      <c r="WF5" s="76"/>
      <c r="WG5" s="76"/>
      <c r="WH5" s="76"/>
      <c r="WI5" s="76"/>
      <c r="WJ5" s="76"/>
      <c r="WK5" s="76"/>
      <c r="WL5" s="76"/>
      <c r="WM5" s="76"/>
      <c r="WN5" s="76"/>
      <c r="WO5" s="76"/>
      <c r="WP5" s="76"/>
      <c r="WQ5" s="76"/>
      <c r="WR5" s="76"/>
      <c r="WS5" s="76"/>
      <c r="WT5" s="76"/>
      <c r="WU5" s="76"/>
      <c r="WV5" s="76"/>
      <c r="WW5" s="76"/>
      <c r="WX5" s="76"/>
      <c r="WY5" s="76"/>
      <c r="WZ5" s="76"/>
      <c r="XA5" s="76"/>
      <c r="XB5" s="76"/>
      <c r="XC5" s="76"/>
      <c r="XD5" s="76"/>
      <c r="XE5" s="76"/>
      <c r="XF5" s="76"/>
      <c r="XG5" s="76"/>
      <c r="XH5" s="76"/>
      <c r="XI5" s="76"/>
      <c r="XJ5" s="76"/>
      <c r="XK5" s="76"/>
      <c r="XL5" s="76"/>
      <c r="XM5" s="76"/>
      <c r="XN5" s="76"/>
      <c r="XO5" s="76"/>
      <c r="XP5" s="76"/>
      <c r="XQ5" s="76"/>
      <c r="XR5" s="76"/>
      <c r="XS5" s="76"/>
      <c r="XT5" s="76"/>
      <c r="XU5" s="76"/>
      <c r="XV5" s="76"/>
      <c r="XW5" s="76"/>
      <c r="XX5" s="76"/>
      <c r="XY5" s="76"/>
      <c r="XZ5" s="76"/>
      <c r="YA5" s="76"/>
      <c r="YB5" s="76"/>
      <c r="YC5" s="76"/>
      <c r="YD5" s="76"/>
      <c r="YE5" s="76"/>
      <c r="YF5" s="76"/>
      <c r="YG5" s="76"/>
      <c r="YH5" s="76"/>
      <c r="YI5" s="76"/>
      <c r="YJ5" s="76"/>
      <c r="YK5" s="76"/>
      <c r="YL5" s="76"/>
      <c r="YM5" s="76"/>
      <c r="YN5" s="76"/>
      <c r="YO5" s="76"/>
      <c r="YP5" s="76"/>
      <c r="YQ5" s="76"/>
      <c r="YR5" s="76"/>
      <c r="YS5" s="76"/>
      <c r="YT5" s="76"/>
      <c r="YU5" s="76"/>
      <c r="YV5" s="76"/>
      <c r="YW5" s="76"/>
      <c r="YX5" s="76"/>
      <c r="YY5" s="76"/>
      <c r="YZ5" s="76"/>
      <c r="ZA5" s="76"/>
      <c r="ZB5" s="76"/>
      <c r="ZC5" s="76"/>
      <c r="ZD5" s="76"/>
      <c r="ZE5" s="76"/>
      <c r="ZF5" s="76"/>
      <c r="ZG5" s="76"/>
      <c r="ZH5" s="76"/>
      <c r="ZI5" s="76"/>
      <c r="ZJ5" s="76"/>
      <c r="ZK5" s="76"/>
      <c r="ZL5" s="76"/>
      <c r="ZM5" s="76"/>
      <c r="ZN5" s="76"/>
      <c r="ZO5" s="76"/>
      <c r="ZP5" s="76"/>
      <c r="ZQ5" s="76"/>
      <c r="ZR5" s="76"/>
      <c r="ZS5" s="76"/>
      <c r="ZT5" s="76"/>
      <c r="ZU5" s="76"/>
      <c r="ZV5" s="76"/>
      <c r="ZW5" s="76"/>
      <c r="ZX5" s="76"/>
      <c r="ZY5" s="76"/>
      <c r="ZZ5" s="76"/>
      <c r="AAA5" s="76"/>
      <c r="AAB5" s="76"/>
      <c r="AAC5" s="76"/>
      <c r="AAD5" s="76"/>
      <c r="AAE5" s="76"/>
      <c r="AAF5" s="76"/>
      <c r="AAG5" s="76"/>
      <c r="AAH5" s="76"/>
      <c r="AAI5" s="76"/>
      <c r="AAJ5" s="76"/>
      <c r="AAK5" s="76"/>
      <c r="AAL5" s="76"/>
      <c r="AAM5" s="76"/>
      <c r="AAN5" s="76"/>
      <c r="AAO5" s="76"/>
      <c r="AAP5" s="76"/>
      <c r="AAQ5" s="76"/>
      <c r="AAR5" s="76"/>
      <c r="AAS5" s="76"/>
      <c r="AAT5" s="76"/>
      <c r="AAU5" s="76"/>
      <c r="AAV5" s="76"/>
      <c r="AAW5" s="76"/>
      <c r="AAX5" s="76"/>
      <c r="AAY5" s="76"/>
      <c r="AAZ5" s="76"/>
      <c r="ABA5" s="76"/>
      <c r="ABB5" s="76"/>
      <c r="ABC5" s="76"/>
      <c r="ABD5" s="76"/>
      <c r="ABE5" s="76"/>
      <c r="ABF5" s="76"/>
      <c r="ABG5" s="76"/>
      <c r="ABH5" s="76"/>
      <c r="ABI5" s="76"/>
      <c r="ABJ5" s="76"/>
      <c r="ABK5" s="76"/>
      <c r="ABL5" s="76"/>
      <c r="ABM5" s="76"/>
      <c r="ABN5" s="76"/>
      <c r="ABO5" s="76"/>
      <c r="ABP5" s="76"/>
      <c r="ABQ5" s="76"/>
      <c r="ABR5" s="76"/>
      <c r="ABS5" s="76"/>
      <c r="ABT5" s="76"/>
      <c r="ABU5" s="76"/>
      <c r="ABV5" s="76"/>
      <c r="ABW5" s="76"/>
      <c r="ABX5" s="76"/>
      <c r="ABY5" s="76"/>
      <c r="ABZ5" s="76"/>
      <c r="ACA5" s="76"/>
      <c r="ACB5" s="76"/>
      <c r="ACC5" s="76"/>
      <c r="ACD5" s="76"/>
      <c r="ACE5" s="76"/>
      <c r="ACF5" s="76"/>
      <c r="ACG5" s="76"/>
      <c r="ACH5" s="76"/>
      <c r="ACI5" s="76"/>
      <c r="ACJ5" s="76"/>
      <c r="ACK5" s="76"/>
      <c r="ACL5" s="76"/>
      <c r="ACM5" s="76"/>
      <c r="ACN5" s="76"/>
      <c r="ACO5" s="76"/>
      <c r="ACP5" s="76"/>
      <c r="ACQ5" s="76"/>
      <c r="ACR5" s="76"/>
      <c r="ACS5" s="76"/>
      <c r="ACT5" s="76"/>
      <c r="ACU5" s="76"/>
      <c r="ACV5" s="76"/>
      <c r="ACW5" s="76"/>
      <c r="ACX5" s="76"/>
      <c r="ACY5" s="76"/>
      <c r="ACZ5" s="76"/>
      <c r="ADA5" s="76"/>
      <c r="ADB5" s="76"/>
      <c r="ADC5" s="76"/>
      <c r="ADD5" s="76"/>
      <c r="ADE5" s="76"/>
      <c r="ADF5" s="76"/>
      <c r="ADG5" s="76"/>
      <c r="ADH5" s="76"/>
      <c r="ADI5" s="76"/>
      <c r="ADJ5" s="76"/>
      <c r="ADK5" s="76"/>
      <c r="ADL5" s="76"/>
      <c r="ADM5" s="76"/>
      <c r="ADN5" s="76"/>
      <c r="ADO5" s="76"/>
      <c r="ADP5" s="76"/>
      <c r="ADQ5" s="76"/>
      <c r="ADR5" s="76"/>
      <c r="ADS5" s="76"/>
      <c r="ADT5" s="76"/>
      <c r="ADU5" s="76"/>
      <c r="ADV5" s="76"/>
      <c r="ADW5" s="76"/>
      <c r="ADX5" s="76"/>
      <c r="ADY5" s="76"/>
      <c r="ADZ5" s="76"/>
      <c r="AEA5" s="76"/>
      <c r="AEB5" s="76"/>
      <c r="AEC5" s="76"/>
      <c r="AED5" s="76"/>
      <c r="AEE5" s="76"/>
      <c r="AEF5" s="76"/>
      <c r="AEG5" s="76"/>
      <c r="AEH5" s="76"/>
      <c r="AEI5" s="76"/>
      <c r="AEJ5" s="76"/>
      <c r="AEK5" s="76"/>
      <c r="AEL5" s="76"/>
      <c r="AEM5" s="76"/>
      <c r="AEN5" s="76"/>
      <c r="AEO5" s="76"/>
      <c r="AEP5" s="76"/>
      <c r="AEQ5" s="76"/>
      <c r="AER5" s="76"/>
      <c r="AES5" s="76"/>
      <c r="AET5" s="76"/>
      <c r="AEU5" s="76"/>
      <c r="AEV5" s="76"/>
      <c r="AEW5" s="76"/>
      <c r="AEX5" s="76"/>
      <c r="AEY5" s="76"/>
      <c r="AEZ5" s="76"/>
      <c r="AFA5" s="76"/>
      <c r="AFB5" s="76"/>
      <c r="AFC5" s="76"/>
      <c r="AFD5" s="76"/>
      <c r="AFE5" s="76"/>
      <c r="AFF5" s="76"/>
      <c r="AFG5" s="76"/>
      <c r="AFH5" s="76"/>
      <c r="AFI5" s="76"/>
      <c r="AFJ5" s="76"/>
      <c r="AFK5" s="76"/>
      <c r="AFL5" s="76"/>
      <c r="AFM5" s="76"/>
      <c r="AFN5" s="76"/>
      <c r="AFO5" s="76"/>
      <c r="AFP5" s="76"/>
      <c r="AFQ5" s="76"/>
      <c r="AFR5" s="76"/>
      <c r="AFS5" s="76"/>
      <c r="AFT5" s="76"/>
      <c r="AFU5" s="76"/>
      <c r="AFV5" s="76"/>
      <c r="AFW5" s="76"/>
      <c r="AFX5" s="76"/>
      <c r="AFY5" s="76"/>
      <c r="AFZ5" s="76"/>
      <c r="AGA5" s="76"/>
      <c r="AGB5" s="76"/>
      <c r="AGC5" s="76"/>
      <c r="AGD5" s="76"/>
      <c r="AGE5" s="76"/>
      <c r="AGF5" s="76"/>
      <c r="AGG5" s="76"/>
      <c r="AGH5" s="76"/>
      <c r="AGI5" s="76"/>
      <c r="AGJ5" s="76"/>
      <c r="AGK5" s="76"/>
      <c r="AGL5" s="76"/>
      <c r="AGM5" s="76"/>
      <c r="AGN5" s="76"/>
      <c r="AGO5" s="76"/>
      <c r="AGP5" s="76"/>
      <c r="AGQ5" s="76"/>
      <c r="AGR5" s="76"/>
      <c r="AGS5" s="76"/>
      <c r="AGT5" s="76"/>
      <c r="AGU5" s="76"/>
      <c r="AGV5" s="76"/>
      <c r="AGW5" s="76"/>
      <c r="AGX5" s="76"/>
      <c r="AGY5" s="76"/>
      <c r="AGZ5" s="76"/>
      <c r="AHA5" s="76"/>
      <c r="AHB5" s="76"/>
      <c r="AHC5" s="76"/>
      <c r="AHD5" s="76"/>
      <c r="AHE5" s="76"/>
      <c r="AHF5" s="76"/>
      <c r="AHG5" s="76"/>
      <c r="AHH5" s="76"/>
      <c r="AHI5" s="76"/>
      <c r="AHJ5" s="76"/>
      <c r="AHK5" s="76"/>
      <c r="AHL5" s="76"/>
      <c r="AHM5" s="76"/>
      <c r="AHN5" s="76"/>
      <c r="AHO5" s="76"/>
      <c r="AHP5" s="76"/>
      <c r="AHQ5" s="76"/>
      <c r="AHR5" s="76"/>
      <c r="AHS5" s="76"/>
      <c r="AHT5" s="76"/>
      <c r="AHU5" s="76"/>
      <c r="AHV5" s="76"/>
      <c r="AHW5" s="76"/>
      <c r="AHX5" s="76"/>
      <c r="AHY5" s="76"/>
      <c r="AHZ5" s="76"/>
      <c r="AIA5" s="76"/>
      <c r="AIB5" s="76"/>
      <c r="AIC5" s="76"/>
      <c r="AID5" s="76"/>
      <c r="AIE5" s="76"/>
      <c r="AIF5" s="76"/>
      <c r="AIG5" s="76"/>
      <c r="AIH5" s="76"/>
      <c r="AII5" s="76"/>
      <c r="AIJ5" s="76"/>
      <c r="AIK5" s="76"/>
      <c r="AIL5" s="76"/>
      <c r="AIM5" s="76"/>
      <c r="AIN5" s="76"/>
      <c r="AIO5" s="76"/>
      <c r="AIP5" s="76"/>
      <c r="AIQ5" s="76"/>
      <c r="AIR5" s="76"/>
      <c r="AIS5" s="76"/>
      <c r="AIT5" s="76"/>
      <c r="AIU5" s="76"/>
      <c r="AIV5" s="76"/>
      <c r="AIW5" s="76"/>
      <c r="AIX5" s="76"/>
      <c r="AIY5" s="76"/>
      <c r="AIZ5" s="76"/>
      <c r="AJA5" s="76"/>
      <c r="AJB5" s="76"/>
      <c r="AJC5" s="76"/>
      <c r="AJD5" s="76"/>
      <c r="AJE5" s="76"/>
      <c r="AJF5" s="76"/>
      <c r="AJG5" s="76"/>
      <c r="AJH5" s="76"/>
      <c r="AJI5" s="76"/>
      <c r="AJJ5" s="76"/>
      <c r="AJK5" s="76"/>
      <c r="AJL5" s="76"/>
      <c r="AJM5" s="76"/>
      <c r="AJN5" s="76"/>
      <c r="AJO5" s="76"/>
      <c r="AJP5" s="76"/>
      <c r="AJQ5" s="76"/>
      <c r="AJR5" s="76"/>
      <c r="AJS5" s="76"/>
      <c r="AJT5" s="76"/>
      <c r="AJU5" s="76"/>
      <c r="AJV5" s="76"/>
      <c r="AJW5" s="76"/>
      <c r="AJX5" s="76"/>
      <c r="AJY5" s="76"/>
      <c r="AJZ5" s="76"/>
      <c r="AKA5" s="76"/>
      <c r="AKB5" s="76"/>
      <c r="AKC5" s="76"/>
      <c r="AKD5" s="76"/>
      <c r="AKE5" s="76"/>
      <c r="AKF5" s="76"/>
      <c r="AKG5" s="76"/>
      <c r="AKH5" s="76"/>
      <c r="AKI5" s="76"/>
      <c r="AKJ5" s="76"/>
      <c r="AKK5" s="76"/>
      <c r="AKL5" s="76"/>
      <c r="AKM5" s="76"/>
      <c r="AKN5" s="76"/>
      <c r="AKO5" s="76"/>
      <c r="AKP5" s="76"/>
      <c r="AKQ5" s="76"/>
      <c r="AKR5" s="76"/>
      <c r="AKS5" s="76"/>
      <c r="AKT5" s="76"/>
      <c r="AKU5" s="76"/>
      <c r="AKV5" s="76"/>
      <c r="AKW5" s="76"/>
      <c r="AKX5" s="76"/>
      <c r="AKY5" s="76"/>
      <c r="AKZ5" s="76"/>
      <c r="ALA5" s="76"/>
      <c r="ALB5" s="76"/>
      <c r="ALC5" s="76"/>
      <c r="ALD5" s="76"/>
      <c r="ALE5" s="76"/>
      <c r="ALF5" s="76"/>
      <c r="ALG5" s="76"/>
      <c r="ALH5" s="76"/>
      <c r="ALI5" s="76"/>
      <c r="ALJ5" s="76"/>
      <c r="ALK5" s="76"/>
      <c r="ALL5" s="76"/>
      <c r="ALM5" s="76"/>
      <c r="ALN5" s="76"/>
      <c r="ALO5" s="76"/>
      <c r="ALP5" s="76"/>
      <c r="ALQ5" s="76"/>
      <c r="ALR5" s="76"/>
      <c r="ALS5" s="76"/>
      <c r="ALT5" s="76"/>
      <c r="ALU5" s="76"/>
      <c r="ALV5" s="76"/>
      <c r="ALW5" s="76"/>
      <c r="ALX5" s="76"/>
      <c r="ALY5" s="76"/>
      <c r="ALZ5" s="76"/>
      <c r="AMA5" s="76"/>
      <c r="AMB5" s="76"/>
      <c r="AMC5" s="76"/>
      <c r="AMD5" s="76"/>
      <c r="AME5" s="76"/>
      <c r="AMF5" s="76"/>
      <c r="AMG5" s="76"/>
      <c r="AMH5" s="76"/>
      <c r="AMI5" s="76"/>
      <c r="AMJ5" s="76"/>
    </row>
    <row r="6" spans="1:1025" x14ac:dyDescent="0.25">
      <c r="A6" s="76"/>
      <c r="B6" s="174" t="s">
        <v>116</v>
      </c>
      <c r="C6" s="89" t="s">
        <v>117</v>
      </c>
      <c r="D6" s="25">
        <f>D11</f>
        <v>6037.5</v>
      </c>
      <c r="E6" s="175">
        <f>F11</f>
        <v>6037.5</v>
      </c>
      <c r="F6" s="1">
        <v>1</v>
      </c>
      <c r="G6" s="25">
        <f>E6*F6</f>
        <v>6037.5</v>
      </c>
      <c r="H6" s="25">
        <f>C4/G7*G6</f>
        <v>68298135</v>
      </c>
      <c r="I6" s="76"/>
      <c r="J6" s="76"/>
      <c r="K6" s="90"/>
      <c r="L6" s="90"/>
      <c r="M6" s="90"/>
      <c r="N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76"/>
      <c r="DF6" s="76"/>
      <c r="DG6" s="76"/>
      <c r="DH6" s="76"/>
      <c r="DI6" s="76"/>
      <c r="DJ6" s="76"/>
      <c r="DK6" s="76"/>
      <c r="DL6" s="76"/>
      <c r="DM6" s="76"/>
      <c r="DN6" s="76"/>
      <c r="DO6" s="76"/>
      <c r="DP6" s="76"/>
      <c r="DQ6" s="76"/>
      <c r="DR6" s="76"/>
      <c r="DS6" s="76"/>
      <c r="DT6" s="76"/>
      <c r="DU6" s="76"/>
      <c r="DV6" s="76"/>
      <c r="DW6" s="76"/>
      <c r="DX6" s="76"/>
      <c r="DY6" s="76"/>
      <c r="DZ6" s="76"/>
      <c r="EA6" s="76"/>
      <c r="EB6" s="76"/>
      <c r="EC6" s="76"/>
      <c r="ED6" s="76"/>
      <c r="EE6" s="76"/>
      <c r="EF6" s="76"/>
      <c r="EG6" s="76"/>
      <c r="EH6" s="76"/>
      <c r="EI6" s="76"/>
      <c r="EJ6" s="76"/>
      <c r="EK6" s="76"/>
      <c r="EL6" s="76"/>
      <c r="EM6" s="76"/>
      <c r="EN6" s="76"/>
      <c r="EO6" s="76"/>
      <c r="EP6" s="76"/>
      <c r="EQ6" s="76"/>
      <c r="ER6" s="76"/>
      <c r="ES6" s="76"/>
      <c r="ET6" s="76"/>
      <c r="EU6" s="76"/>
      <c r="EV6" s="76"/>
      <c r="EW6" s="76"/>
      <c r="EX6" s="76"/>
      <c r="EY6" s="76"/>
      <c r="EZ6" s="76"/>
      <c r="FA6" s="76"/>
      <c r="FB6" s="76"/>
      <c r="FC6" s="76"/>
      <c r="FD6" s="76"/>
      <c r="FE6" s="76"/>
      <c r="FF6" s="76"/>
      <c r="FG6" s="76"/>
      <c r="FH6" s="76"/>
      <c r="FI6" s="76"/>
      <c r="FJ6" s="76"/>
      <c r="FK6" s="76"/>
      <c r="FL6" s="76"/>
      <c r="FM6" s="76"/>
      <c r="FN6" s="76"/>
      <c r="FO6" s="76"/>
      <c r="FP6" s="76"/>
      <c r="FQ6" s="76"/>
      <c r="FR6" s="76"/>
      <c r="FS6" s="76"/>
      <c r="FT6" s="76"/>
      <c r="FU6" s="76"/>
      <c r="FV6" s="76"/>
      <c r="FW6" s="76"/>
      <c r="FX6" s="76"/>
      <c r="FY6" s="76"/>
      <c r="FZ6" s="76"/>
      <c r="GA6" s="76"/>
      <c r="GB6" s="76"/>
      <c r="GC6" s="76"/>
      <c r="GD6" s="76"/>
      <c r="GE6" s="76"/>
      <c r="GF6" s="76"/>
      <c r="GG6" s="76"/>
      <c r="GH6" s="76"/>
      <c r="GI6" s="76"/>
      <c r="GJ6" s="76"/>
      <c r="GK6" s="76"/>
      <c r="GL6" s="76"/>
      <c r="GM6" s="76"/>
      <c r="GN6" s="76"/>
      <c r="GO6" s="76"/>
      <c r="GP6" s="76"/>
      <c r="GQ6" s="76"/>
      <c r="GR6" s="76"/>
      <c r="GS6" s="76"/>
      <c r="GT6" s="76"/>
      <c r="GU6" s="76"/>
      <c r="GV6" s="76"/>
      <c r="GW6" s="76"/>
      <c r="GX6" s="76"/>
      <c r="GY6" s="76"/>
      <c r="GZ6" s="76"/>
      <c r="HA6" s="76"/>
      <c r="HB6" s="76"/>
      <c r="HC6" s="76"/>
      <c r="HD6" s="76"/>
      <c r="HE6" s="76"/>
      <c r="HF6" s="76"/>
      <c r="HG6" s="76"/>
      <c r="HH6" s="76"/>
      <c r="HI6" s="76"/>
      <c r="HJ6" s="76"/>
      <c r="HK6" s="76"/>
      <c r="HL6" s="76"/>
      <c r="HM6" s="76"/>
      <c r="HN6" s="76"/>
      <c r="HO6" s="76"/>
      <c r="HP6" s="76"/>
      <c r="HQ6" s="76"/>
      <c r="HR6" s="76"/>
      <c r="HS6" s="76"/>
      <c r="HT6" s="76"/>
      <c r="HU6" s="76"/>
      <c r="HV6" s="76"/>
      <c r="HW6" s="76"/>
      <c r="HX6" s="76"/>
      <c r="HY6" s="76"/>
      <c r="HZ6" s="76"/>
      <c r="IA6" s="76"/>
      <c r="IB6" s="76"/>
      <c r="IC6" s="76"/>
      <c r="ID6" s="76"/>
      <c r="IE6" s="76"/>
      <c r="IF6" s="76"/>
      <c r="IG6" s="76"/>
      <c r="IH6" s="76"/>
      <c r="II6" s="76"/>
      <c r="IJ6" s="76"/>
      <c r="IK6" s="76"/>
      <c r="IL6" s="76"/>
      <c r="IM6" s="76"/>
      <c r="IN6" s="76"/>
      <c r="IO6" s="76"/>
      <c r="IP6" s="76"/>
      <c r="IQ6" s="76"/>
      <c r="IR6" s="76"/>
      <c r="IS6" s="76"/>
      <c r="IT6" s="76"/>
      <c r="IU6" s="76"/>
      <c r="IV6" s="76"/>
      <c r="IW6" s="76"/>
      <c r="IX6" s="76"/>
      <c r="IY6" s="76"/>
      <c r="IZ6" s="76"/>
      <c r="JA6" s="76"/>
      <c r="JB6" s="76"/>
      <c r="JC6" s="76"/>
      <c r="JD6" s="76"/>
      <c r="JE6" s="76"/>
      <c r="JF6" s="76"/>
      <c r="JG6" s="76"/>
      <c r="JH6" s="76"/>
      <c r="JI6" s="76"/>
      <c r="JJ6" s="76"/>
      <c r="JK6" s="76"/>
      <c r="JL6" s="76"/>
      <c r="JM6" s="76"/>
      <c r="JN6" s="76"/>
      <c r="JO6" s="76"/>
      <c r="JP6" s="76"/>
      <c r="JQ6" s="76"/>
      <c r="JR6" s="76"/>
      <c r="JS6" s="76"/>
      <c r="JT6" s="76"/>
      <c r="JU6" s="76"/>
      <c r="JV6" s="76"/>
      <c r="JW6" s="76"/>
      <c r="JX6" s="76"/>
      <c r="JY6" s="76"/>
      <c r="JZ6" s="76"/>
      <c r="KA6" s="76"/>
      <c r="KB6" s="76"/>
      <c r="KC6" s="76"/>
      <c r="KD6" s="76"/>
      <c r="KE6" s="76"/>
      <c r="KF6" s="76"/>
      <c r="KG6" s="76"/>
      <c r="KH6" s="76"/>
      <c r="KI6" s="76"/>
      <c r="KJ6" s="76"/>
      <c r="KK6" s="76"/>
      <c r="KL6" s="76"/>
      <c r="KM6" s="76"/>
      <c r="KN6" s="76"/>
      <c r="KO6" s="76"/>
      <c r="KP6" s="76"/>
      <c r="KQ6" s="76"/>
      <c r="KR6" s="76"/>
      <c r="KS6" s="76"/>
      <c r="KT6" s="76"/>
      <c r="KU6" s="76"/>
      <c r="KV6" s="76"/>
      <c r="KW6" s="76"/>
      <c r="KX6" s="76"/>
      <c r="KY6" s="76"/>
      <c r="KZ6" s="76"/>
      <c r="LA6" s="76"/>
      <c r="LB6" s="76"/>
      <c r="LC6" s="76"/>
      <c r="LD6" s="76"/>
      <c r="LE6" s="76"/>
      <c r="LF6" s="76"/>
      <c r="LG6" s="76"/>
      <c r="LH6" s="76"/>
      <c r="LI6" s="76"/>
      <c r="LJ6" s="76"/>
      <c r="LK6" s="76"/>
      <c r="LL6" s="76"/>
      <c r="LM6" s="76"/>
      <c r="LN6" s="76"/>
      <c r="LO6" s="76"/>
      <c r="LP6" s="76"/>
      <c r="LQ6" s="76"/>
      <c r="LR6" s="76"/>
      <c r="LS6" s="76"/>
      <c r="LT6" s="76"/>
      <c r="LU6" s="76"/>
      <c r="LV6" s="76"/>
      <c r="LW6" s="76"/>
      <c r="LX6" s="76"/>
      <c r="LY6" s="76"/>
      <c r="LZ6" s="76"/>
      <c r="MA6" s="76"/>
      <c r="MB6" s="76"/>
      <c r="MC6" s="76"/>
      <c r="MD6" s="76"/>
      <c r="ME6" s="76"/>
      <c r="MF6" s="76"/>
      <c r="MG6" s="76"/>
      <c r="MH6" s="76"/>
      <c r="MI6" s="76"/>
      <c r="MJ6" s="76"/>
      <c r="MK6" s="76"/>
      <c r="ML6" s="76"/>
      <c r="MM6" s="76"/>
      <c r="MN6" s="76"/>
      <c r="MO6" s="76"/>
      <c r="MP6" s="76"/>
      <c r="MQ6" s="76"/>
      <c r="MR6" s="76"/>
      <c r="MS6" s="76"/>
      <c r="MT6" s="76"/>
      <c r="MU6" s="76"/>
      <c r="MV6" s="76"/>
      <c r="MW6" s="76"/>
      <c r="MX6" s="76"/>
      <c r="MY6" s="76"/>
      <c r="MZ6" s="76"/>
      <c r="NA6" s="76"/>
      <c r="NB6" s="76"/>
      <c r="NC6" s="76"/>
      <c r="ND6" s="76"/>
      <c r="NE6" s="76"/>
      <c r="NF6" s="76"/>
      <c r="NG6" s="76"/>
      <c r="NH6" s="76"/>
      <c r="NI6" s="76"/>
      <c r="NJ6" s="76"/>
      <c r="NK6" s="76"/>
      <c r="NL6" s="76"/>
      <c r="NM6" s="76"/>
      <c r="NN6" s="76"/>
      <c r="NO6" s="76"/>
      <c r="NP6" s="76"/>
      <c r="NQ6" s="76"/>
      <c r="NR6" s="76"/>
      <c r="NS6" s="76"/>
      <c r="NT6" s="76"/>
      <c r="NU6" s="76"/>
      <c r="NV6" s="76"/>
      <c r="NW6" s="76"/>
      <c r="NX6" s="76"/>
      <c r="NY6" s="76"/>
      <c r="NZ6" s="76"/>
      <c r="OA6" s="76"/>
      <c r="OB6" s="76"/>
      <c r="OC6" s="76"/>
      <c r="OD6" s="76"/>
      <c r="OE6" s="76"/>
      <c r="OF6" s="76"/>
      <c r="OG6" s="76"/>
      <c r="OH6" s="76"/>
      <c r="OI6" s="76"/>
      <c r="OJ6" s="76"/>
      <c r="OK6" s="76"/>
      <c r="OL6" s="76"/>
      <c r="OM6" s="76"/>
      <c r="ON6" s="76"/>
      <c r="OO6" s="76"/>
      <c r="OP6" s="76"/>
      <c r="OQ6" s="76"/>
      <c r="OR6" s="76"/>
      <c r="OS6" s="76"/>
      <c r="OT6" s="76"/>
      <c r="OU6" s="76"/>
      <c r="OV6" s="76"/>
      <c r="OW6" s="76"/>
      <c r="OX6" s="76"/>
      <c r="OY6" s="76"/>
      <c r="OZ6" s="76"/>
      <c r="PA6" s="76"/>
      <c r="PB6" s="76"/>
      <c r="PC6" s="76"/>
      <c r="PD6" s="76"/>
      <c r="PE6" s="76"/>
      <c r="PF6" s="76"/>
      <c r="PG6" s="76"/>
      <c r="PH6" s="76"/>
      <c r="PI6" s="76"/>
      <c r="PJ6" s="76"/>
      <c r="PK6" s="76"/>
      <c r="PL6" s="76"/>
      <c r="PM6" s="76"/>
      <c r="PN6" s="76"/>
      <c r="PO6" s="76"/>
      <c r="PP6" s="76"/>
      <c r="PQ6" s="76"/>
      <c r="PR6" s="76"/>
      <c r="PS6" s="76"/>
      <c r="PT6" s="76"/>
      <c r="PU6" s="76"/>
      <c r="PV6" s="76"/>
      <c r="PW6" s="76"/>
      <c r="PX6" s="76"/>
      <c r="PY6" s="76"/>
      <c r="PZ6" s="76"/>
      <c r="QA6" s="76"/>
      <c r="QB6" s="76"/>
      <c r="QC6" s="76"/>
      <c r="QD6" s="76"/>
      <c r="QE6" s="76"/>
      <c r="QF6" s="76"/>
      <c r="QG6" s="76"/>
      <c r="QH6" s="76"/>
      <c r="QI6" s="76"/>
      <c r="QJ6" s="76"/>
      <c r="QK6" s="76"/>
      <c r="QL6" s="76"/>
      <c r="QM6" s="76"/>
      <c r="QN6" s="76"/>
      <c r="QO6" s="76"/>
      <c r="QP6" s="76"/>
      <c r="QQ6" s="76"/>
      <c r="QR6" s="76"/>
      <c r="QS6" s="76"/>
      <c r="QT6" s="76"/>
      <c r="QU6" s="76"/>
      <c r="QV6" s="76"/>
      <c r="QW6" s="76"/>
      <c r="QX6" s="76"/>
      <c r="QY6" s="76"/>
      <c r="QZ6" s="76"/>
      <c r="RA6" s="76"/>
      <c r="RB6" s="76"/>
      <c r="RC6" s="76"/>
      <c r="RD6" s="76"/>
      <c r="RE6" s="76"/>
      <c r="RF6" s="76"/>
      <c r="RG6" s="76"/>
      <c r="RH6" s="76"/>
      <c r="RI6" s="76"/>
      <c r="RJ6" s="76"/>
      <c r="RK6" s="76"/>
      <c r="RL6" s="76"/>
      <c r="RM6" s="76"/>
      <c r="RN6" s="76"/>
      <c r="RO6" s="76"/>
      <c r="RP6" s="76"/>
      <c r="RQ6" s="76"/>
      <c r="RR6" s="76"/>
      <c r="RS6" s="76"/>
      <c r="RT6" s="76"/>
      <c r="RU6" s="76"/>
      <c r="RV6" s="76"/>
      <c r="RW6" s="76"/>
      <c r="RX6" s="76"/>
      <c r="RY6" s="76"/>
      <c r="RZ6" s="76"/>
      <c r="SA6" s="76"/>
      <c r="SB6" s="76"/>
      <c r="SC6" s="76"/>
      <c r="SD6" s="76"/>
      <c r="SE6" s="76"/>
      <c r="SF6" s="76"/>
      <c r="SG6" s="76"/>
      <c r="SH6" s="76"/>
      <c r="SI6" s="76"/>
      <c r="SJ6" s="76"/>
      <c r="SK6" s="76"/>
      <c r="SL6" s="76"/>
      <c r="SM6" s="76"/>
      <c r="SN6" s="76"/>
      <c r="SO6" s="76"/>
      <c r="SP6" s="76"/>
      <c r="SQ6" s="76"/>
      <c r="SR6" s="76"/>
      <c r="SS6" s="76"/>
      <c r="ST6" s="76"/>
      <c r="SU6" s="76"/>
      <c r="SV6" s="76"/>
      <c r="SW6" s="76"/>
      <c r="SX6" s="76"/>
      <c r="SY6" s="76"/>
      <c r="SZ6" s="76"/>
      <c r="TA6" s="76"/>
      <c r="TB6" s="76"/>
      <c r="TC6" s="76"/>
      <c r="TD6" s="76"/>
      <c r="TE6" s="76"/>
      <c r="TF6" s="76"/>
      <c r="TG6" s="76"/>
      <c r="TH6" s="76"/>
      <c r="TI6" s="76"/>
      <c r="TJ6" s="76"/>
      <c r="TK6" s="76"/>
      <c r="TL6" s="76"/>
      <c r="TM6" s="76"/>
      <c r="TN6" s="76"/>
      <c r="TO6" s="76"/>
      <c r="TP6" s="76"/>
      <c r="TQ6" s="76"/>
      <c r="TR6" s="76"/>
      <c r="TS6" s="76"/>
      <c r="TT6" s="76"/>
      <c r="TU6" s="76"/>
      <c r="TV6" s="76"/>
      <c r="TW6" s="76"/>
      <c r="TX6" s="76"/>
      <c r="TY6" s="76"/>
      <c r="TZ6" s="76"/>
      <c r="UA6" s="76"/>
      <c r="UB6" s="76"/>
      <c r="UC6" s="76"/>
      <c r="UD6" s="76"/>
      <c r="UE6" s="76"/>
      <c r="UF6" s="76"/>
      <c r="UG6" s="76"/>
      <c r="UH6" s="76"/>
      <c r="UI6" s="76"/>
      <c r="UJ6" s="76"/>
      <c r="UK6" s="76"/>
      <c r="UL6" s="76"/>
      <c r="UM6" s="76"/>
      <c r="UN6" s="76"/>
      <c r="UO6" s="76"/>
      <c r="UP6" s="76"/>
      <c r="UQ6" s="76"/>
      <c r="UR6" s="76"/>
      <c r="US6" s="76"/>
      <c r="UT6" s="76"/>
      <c r="UU6" s="76"/>
      <c r="UV6" s="76"/>
      <c r="UW6" s="76"/>
      <c r="UX6" s="76"/>
      <c r="UY6" s="76"/>
      <c r="UZ6" s="76"/>
      <c r="VA6" s="76"/>
      <c r="VB6" s="76"/>
      <c r="VC6" s="76"/>
      <c r="VD6" s="76"/>
      <c r="VE6" s="76"/>
      <c r="VF6" s="76"/>
      <c r="VG6" s="76"/>
      <c r="VH6" s="76"/>
      <c r="VI6" s="76"/>
      <c r="VJ6" s="76"/>
      <c r="VK6" s="76"/>
      <c r="VL6" s="76"/>
      <c r="VM6" s="76"/>
      <c r="VN6" s="76"/>
      <c r="VO6" s="76"/>
      <c r="VP6" s="76"/>
      <c r="VQ6" s="76"/>
      <c r="VR6" s="76"/>
      <c r="VS6" s="76"/>
      <c r="VT6" s="76"/>
      <c r="VU6" s="76"/>
      <c r="VV6" s="76"/>
      <c r="VW6" s="76"/>
      <c r="VX6" s="76"/>
      <c r="VY6" s="76"/>
      <c r="VZ6" s="76"/>
      <c r="WA6" s="76"/>
      <c r="WB6" s="76"/>
      <c r="WC6" s="76"/>
      <c r="WD6" s="76"/>
      <c r="WE6" s="76"/>
      <c r="WF6" s="76"/>
      <c r="WG6" s="76"/>
      <c r="WH6" s="76"/>
      <c r="WI6" s="76"/>
      <c r="WJ6" s="76"/>
      <c r="WK6" s="76"/>
      <c r="WL6" s="76"/>
      <c r="WM6" s="76"/>
      <c r="WN6" s="76"/>
      <c r="WO6" s="76"/>
      <c r="WP6" s="76"/>
      <c r="WQ6" s="76"/>
      <c r="WR6" s="76"/>
      <c r="WS6" s="76"/>
      <c r="WT6" s="76"/>
      <c r="WU6" s="76"/>
      <c r="WV6" s="76"/>
      <c r="WW6" s="76"/>
      <c r="WX6" s="76"/>
      <c r="WY6" s="76"/>
      <c r="WZ6" s="76"/>
      <c r="XA6" s="76"/>
      <c r="XB6" s="76"/>
      <c r="XC6" s="76"/>
      <c r="XD6" s="76"/>
      <c r="XE6" s="76"/>
      <c r="XF6" s="76"/>
      <c r="XG6" s="76"/>
      <c r="XH6" s="76"/>
      <c r="XI6" s="76"/>
      <c r="XJ6" s="76"/>
      <c r="XK6" s="76"/>
      <c r="XL6" s="76"/>
      <c r="XM6" s="76"/>
      <c r="XN6" s="76"/>
      <c r="XO6" s="76"/>
      <c r="XP6" s="76"/>
      <c r="XQ6" s="76"/>
      <c r="XR6" s="76"/>
      <c r="XS6" s="76"/>
      <c r="XT6" s="76"/>
      <c r="XU6" s="76"/>
      <c r="XV6" s="76"/>
      <c r="XW6" s="76"/>
      <c r="XX6" s="76"/>
      <c r="XY6" s="76"/>
      <c r="XZ6" s="76"/>
      <c r="YA6" s="76"/>
      <c r="YB6" s="76"/>
      <c r="YC6" s="76"/>
      <c r="YD6" s="76"/>
      <c r="YE6" s="76"/>
      <c r="YF6" s="76"/>
      <c r="YG6" s="76"/>
      <c r="YH6" s="76"/>
      <c r="YI6" s="76"/>
      <c r="YJ6" s="76"/>
      <c r="YK6" s="76"/>
      <c r="YL6" s="76"/>
      <c r="YM6" s="76"/>
      <c r="YN6" s="76"/>
      <c r="YO6" s="76"/>
      <c r="YP6" s="76"/>
      <c r="YQ6" s="76"/>
      <c r="YR6" s="76"/>
      <c r="YS6" s="76"/>
      <c r="YT6" s="76"/>
      <c r="YU6" s="76"/>
      <c r="YV6" s="76"/>
      <c r="YW6" s="76"/>
      <c r="YX6" s="76"/>
      <c r="YY6" s="76"/>
      <c r="YZ6" s="76"/>
      <c r="ZA6" s="76"/>
      <c r="ZB6" s="76"/>
      <c r="ZC6" s="76"/>
      <c r="ZD6" s="76"/>
      <c r="ZE6" s="76"/>
      <c r="ZF6" s="76"/>
      <c r="ZG6" s="76"/>
      <c r="ZH6" s="76"/>
      <c r="ZI6" s="76"/>
      <c r="ZJ6" s="76"/>
      <c r="ZK6" s="76"/>
      <c r="ZL6" s="76"/>
      <c r="ZM6" s="76"/>
      <c r="ZN6" s="76"/>
      <c r="ZO6" s="76"/>
      <c r="ZP6" s="76"/>
      <c r="ZQ6" s="76"/>
      <c r="ZR6" s="76"/>
      <c r="ZS6" s="76"/>
      <c r="ZT6" s="76"/>
      <c r="ZU6" s="76"/>
      <c r="ZV6" s="76"/>
      <c r="ZW6" s="76"/>
      <c r="ZX6" s="76"/>
      <c r="ZY6" s="76"/>
      <c r="ZZ6" s="76"/>
      <c r="AAA6" s="76"/>
      <c r="AAB6" s="76"/>
      <c r="AAC6" s="76"/>
      <c r="AAD6" s="76"/>
      <c r="AAE6" s="76"/>
      <c r="AAF6" s="76"/>
      <c r="AAG6" s="76"/>
      <c r="AAH6" s="76"/>
      <c r="AAI6" s="76"/>
      <c r="AAJ6" s="76"/>
      <c r="AAK6" s="76"/>
      <c r="AAL6" s="76"/>
      <c r="AAM6" s="76"/>
      <c r="AAN6" s="76"/>
      <c r="AAO6" s="76"/>
      <c r="AAP6" s="76"/>
      <c r="AAQ6" s="76"/>
      <c r="AAR6" s="76"/>
      <c r="AAS6" s="76"/>
      <c r="AAT6" s="76"/>
      <c r="AAU6" s="76"/>
      <c r="AAV6" s="76"/>
      <c r="AAW6" s="76"/>
      <c r="AAX6" s="76"/>
      <c r="AAY6" s="76"/>
      <c r="AAZ6" s="76"/>
      <c r="ABA6" s="76"/>
      <c r="ABB6" s="76"/>
      <c r="ABC6" s="76"/>
      <c r="ABD6" s="76"/>
      <c r="ABE6" s="76"/>
      <c r="ABF6" s="76"/>
      <c r="ABG6" s="76"/>
      <c r="ABH6" s="76"/>
      <c r="ABI6" s="76"/>
      <c r="ABJ6" s="76"/>
      <c r="ABK6" s="76"/>
      <c r="ABL6" s="76"/>
      <c r="ABM6" s="76"/>
      <c r="ABN6" s="76"/>
      <c r="ABO6" s="76"/>
      <c r="ABP6" s="76"/>
      <c r="ABQ6" s="76"/>
      <c r="ABR6" s="76"/>
      <c r="ABS6" s="76"/>
      <c r="ABT6" s="76"/>
      <c r="ABU6" s="76"/>
      <c r="ABV6" s="76"/>
      <c r="ABW6" s="76"/>
      <c r="ABX6" s="76"/>
      <c r="ABY6" s="76"/>
      <c r="ABZ6" s="76"/>
      <c r="ACA6" s="76"/>
      <c r="ACB6" s="76"/>
      <c r="ACC6" s="76"/>
      <c r="ACD6" s="76"/>
      <c r="ACE6" s="76"/>
      <c r="ACF6" s="76"/>
      <c r="ACG6" s="76"/>
      <c r="ACH6" s="76"/>
      <c r="ACI6" s="76"/>
      <c r="ACJ6" s="76"/>
      <c r="ACK6" s="76"/>
      <c r="ACL6" s="76"/>
      <c r="ACM6" s="76"/>
      <c r="ACN6" s="76"/>
      <c r="ACO6" s="76"/>
      <c r="ACP6" s="76"/>
      <c r="ACQ6" s="76"/>
      <c r="ACR6" s="76"/>
      <c r="ACS6" s="76"/>
      <c r="ACT6" s="76"/>
      <c r="ACU6" s="76"/>
      <c r="ACV6" s="76"/>
      <c r="ACW6" s="76"/>
      <c r="ACX6" s="76"/>
      <c r="ACY6" s="76"/>
      <c r="ACZ6" s="76"/>
      <c r="ADA6" s="76"/>
      <c r="ADB6" s="76"/>
      <c r="ADC6" s="76"/>
      <c r="ADD6" s="76"/>
      <c r="ADE6" s="76"/>
      <c r="ADF6" s="76"/>
      <c r="ADG6" s="76"/>
      <c r="ADH6" s="76"/>
      <c r="ADI6" s="76"/>
      <c r="ADJ6" s="76"/>
      <c r="ADK6" s="76"/>
      <c r="ADL6" s="76"/>
      <c r="ADM6" s="76"/>
      <c r="ADN6" s="76"/>
      <c r="ADO6" s="76"/>
      <c r="ADP6" s="76"/>
      <c r="ADQ6" s="76"/>
      <c r="ADR6" s="76"/>
      <c r="ADS6" s="76"/>
      <c r="ADT6" s="76"/>
      <c r="ADU6" s="76"/>
      <c r="ADV6" s="76"/>
      <c r="ADW6" s="76"/>
      <c r="ADX6" s="76"/>
      <c r="ADY6" s="76"/>
      <c r="ADZ6" s="76"/>
      <c r="AEA6" s="76"/>
      <c r="AEB6" s="76"/>
      <c r="AEC6" s="76"/>
      <c r="AED6" s="76"/>
      <c r="AEE6" s="76"/>
      <c r="AEF6" s="76"/>
      <c r="AEG6" s="76"/>
      <c r="AEH6" s="76"/>
      <c r="AEI6" s="76"/>
      <c r="AEJ6" s="76"/>
      <c r="AEK6" s="76"/>
      <c r="AEL6" s="76"/>
      <c r="AEM6" s="76"/>
      <c r="AEN6" s="76"/>
      <c r="AEO6" s="76"/>
      <c r="AEP6" s="76"/>
      <c r="AEQ6" s="76"/>
      <c r="AER6" s="76"/>
      <c r="AES6" s="76"/>
      <c r="AET6" s="76"/>
      <c r="AEU6" s="76"/>
      <c r="AEV6" s="76"/>
      <c r="AEW6" s="76"/>
      <c r="AEX6" s="76"/>
      <c r="AEY6" s="76"/>
      <c r="AEZ6" s="76"/>
      <c r="AFA6" s="76"/>
      <c r="AFB6" s="76"/>
      <c r="AFC6" s="76"/>
      <c r="AFD6" s="76"/>
      <c r="AFE6" s="76"/>
      <c r="AFF6" s="76"/>
      <c r="AFG6" s="76"/>
      <c r="AFH6" s="76"/>
      <c r="AFI6" s="76"/>
      <c r="AFJ6" s="76"/>
      <c r="AFK6" s="76"/>
      <c r="AFL6" s="76"/>
      <c r="AFM6" s="76"/>
      <c r="AFN6" s="76"/>
      <c r="AFO6" s="76"/>
      <c r="AFP6" s="76"/>
      <c r="AFQ6" s="76"/>
      <c r="AFR6" s="76"/>
      <c r="AFS6" s="76"/>
      <c r="AFT6" s="76"/>
      <c r="AFU6" s="76"/>
      <c r="AFV6" s="76"/>
      <c r="AFW6" s="76"/>
      <c r="AFX6" s="76"/>
      <c r="AFY6" s="76"/>
      <c r="AFZ6" s="76"/>
      <c r="AGA6" s="76"/>
      <c r="AGB6" s="76"/>
      <c r="AGC6" s="76"/>
      <c r="AGD6" s="76"/>
      <c r="AGE6" s="76"/>
      <c r="AGF6" s="76"/>
      <c r="AGG6" s="76"/>
      <c r="AGH6" s="76"/>
      <c r="AGI6" s="76"/>
      <c r="AGJ6" s="76"/>
      <c r="AGK6" s="76"/>
      <c r="AGL6" s="76"/>
      <c r="AGM6" s="76"/>
      <c r="AGN6" s="76"/>
      <c r="AGO6" s="76"/>
      <c r="AGP6" s="76"/>
      <c r="AGQ6" s="76"/>
      <c r="AGR6" s="76"/>
      <c r="AGS6" s="76"/>
      <c r="AGT6" s="76"/>
      <c r="AGU6" s="76"/>
      <c r="AGV6" s="76"/>
      <c r="AGW6" s="76"/>
      <c r="AGX6" s="76"/>
      <c r="AGY6" s="76"/>
      <c r="AGZ6" s="76"/>
      <c r="AHA6" s="76"/>
      <c r="AHB6" s="76"/>
      <c r="AHC6" s="76"/>
      <c r="AHD6" s="76"/>
      <c r="AHE6" s="76"/>
      <c r="AHF6" s="76"/>
      <c r="AHG6" s="76"/>
      <c r="AHH6" s="76"/>
      <c r="AHI6" s="76"/>
      <c r="AHJ6" s="76"/>
      <c r="AHK6" s="76"/>
      <c r="AHL6" s="76"/>
      <c r="AHM6" s="76"/>
      <c r="AHN6" s="76"/>
      <c r="AHO6" s="76"/>
      <c r="AHP6" s="76"/>
      <c r="AHQ6" s="76"/>
      <c r="AHR6" s="76"/>
      <c r="AHS6" s="76"/>
      <c r="AHT6" s="76"/>
      <c r="AHU6" s="76"/>
      <c r="AHV6" s="76"/>
      <c r="AHW6" s="76"/>
      <c r="AHX6" s="76"/>
      <c r="AHY6" s="76"/>
      <c r="AHZ6" s="76"/>
      <c r="AIA6" s="76"/>
      <c r="AIB6" s="76"/>
      <c r="AIC6" s="76"/>
      <c r="AID6" s="76"/>
      <c r="AIE6" s="76"/>
      <c r="AIF6" s="76"/>
      <c r="AIG6" s="76"/>
      <c r="AIH6" s="76"/>
      <c r="AII6" s="76"/>
      <c r="AIJ6" s="76"/>
      <c r="AIK6" s="76"/>
      <c r="AIL6" s="76"/>
      <c r="AIM6" s="76"/>
      <c r="AIN6" s="76"/>
      <c r="AIO6" s="76"/>
      <c r="AIP6" s="76"/>
      <c r="AIQ6" s="76"/>
      <c r="AIR6" s="76"/>
      <c r="AIS6" s="76"/>
      <c r="AIT6" s="76"/>
      <c r="AIU6" s="76"/>
      <c r="AIV6" s="76"/>
      <c r="AIW6" s="76"/>
      <c r="AIX6" s="76"/>
      <c r="AIY6" s="76"/>
      <c r="AIZ6" s="76"/>
      <c r="AJA6" s="76"/>
      <c r="AJB6" s="76"/>
      <c r="AJC6" s="76"/>
      <c r="AJD6" s="76"/>
      <c r="AJE6" s="76"/>
      <c r="AJF6" s="76"/>
      <c r="AJG6" s="76"/>
      <c r="AJH6" s="76"/>
      <c r="AJI6" s="76"/>
      <c r="AJJ6" s="76"/>
      <c r="AJK6" s="76"/>
      <c r="AJL6" s="76"/>
      <c r="AJM6" s="76"/>
      <c r="AJN6" s="76"/>
      <c r="AJO6" s="76"/>
      <c r="AJP6" s="76"/>
      <c r="AJQ6" s="76"/>
      <c r="AJR6" s="76"/>
      <c r="AJS6" s="76"/>
      <c r="AJT6" s="76"/>
      <c r="AJU6" s="76"/>
      <c r="AJV6" s="76"/>
      <c r="AJW6" s="76"/>
      <c r="AJX6" s="76"/>
      <c r="AJY6" s="76"/>
      <c r="AJZ6" s="76"/>
      <c r="AKA6" s="76"/>
      <c r="AKB6" s="76"/>
      <c r="AKC6" s="76"/>
      <c r="AKD6" s="76"/>
      <c r="AKE6" s="76"/>
      <c r="AKF6" s="76"/>
      <c r="AKG6" s="76"/>
      <c r="AKH6" s="76"/>
      <c r="AKI6" s="76"/>
      <c r="AKJ6" s="76"/>
      <c r="AKK6" s="76"/>
      <c r="AKL6" s="76"/>
      <c r="AKM6" s="76"/>
      <c r="AKN6" s="76"/>
      <c r="AKO6" s="76"/>
      <c r="AKP6" s="76"/>
      <c r="AKQ6" s="76"/>
      <c r="AKR6" s="76"/>
      <c r="AKS6" s="76"/>
      <c r="AKT6" s="76"/>
      <c r="AKU6" s="76"/>
      <c r="AKV6" s="76"/>
      <c r="AKW6" s="76"/>
      <c r="AKX6" s="76"/>
      <c r="AKY6" s="76"/>
      <c r="AKZ6" s="76"/>
      <c r="ALA6" s="76"/>
      <c r="ALB6" s="76"/>
      <c r="ALC6" s="76"/>
      <c r="ALD6" s="76"/>
      <c r="ALE6" s="76"/>
      <c r="ALF6" s="76"/>
      <c r="ALG6" s="76"/>
      <c r="ALH6" s="76"/>
      <c r="ALI6" s="76"/>
      <c r="ALJ6" s="76"/>
      <c r="ALK6" s="76"/>
      <c r="ALL6" s="76"/>
      <c r="ALM6" s="76"/>
      <c r="ALN6" s="76"/>
      <c r="ALO6" s="76"/>
      <c r="ALP6" s="76"/>
      <c r="ALQ6" s="76"/>
      <c r="ALR6" s="76"/>
      <c r="ALS6" s="76"/>
      <c r="ALT6" s="76"/>
      <c r="ALU6" s="76"/>
      <c r="ALV6" s="76"/>
      <c r="ALW6" s="76"/>
      <c r="ALX6" s="76"/>
      <c r="ALY6" s="76"/>
      <c r="ALZ6" s="76"/>
      <c r="AMA6" s="76"/>
      <c r="AMB6" s="76"/>
      <c r="AMC6" s="76"/>
      <c r="AMD6" s="76"/>
      <c r="AME6" s="76"/>
      <c r="AMF6" s="76"/>
      <c r="AMG6" s="76"/>
      <c r="AMH6" s="76"/>
      <c r="AMI6" s="76"/>
      <c r="AMJ6" s="76"/>
    </row>
    <row r="7" spans="1:1025" x14ac:dyDescent="0.25">
      <c r="A7" s="102"/>
      <c r="B7" s="176"/>
      <c r="C7" s="95"/>
      <c r="D7" s="97">
        <f>SUM(D6:D6)</f>
        <v>6037.5</v>
      </c>
      <c r="E7" s="96"/>
      <c r="F7" s="97"/>
      <c r="G7" s="97">
        <f>SUM(G6:G6)</f>
        <v>6037.5</v>
      </c>
      <c r="H7" s="97">
        <f>SUM(H6:H6)</f>
        <v>68298135</v>
      </c>
      <c r="I7" s="76"/>
      <c r="J7" s="76"/>
      <c r="N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  <c r="DF7" s="76"/>
      <c r="DG7" s="76"/>
      <c r="DH7" s="76"/>
      <c r="DI7" s="76"/>
      <c r="DJ7" s="76"/>
      <c r="DK7" s="76"/>
      <c r="DL7" s="76"/>
      <c r="DM7" s="76"/>
      <c r="DN7" s="76"/>
      <c r="DO7" s="76"/>
      <c r="DP7" s="76"/>
      <c r="DQ7" s="76"/>
      <c r="DR7" s="76"/>
      <c r="DS7" s="76"/>
      <c r="DT7" s="76"/>
      <c r="DU7" s="76"/>
      <c r="DV7" s="76"/>
      <c r="DW7" s="76"/>
      <c r="DX7" s="76"/>
      <c r="DY7" s="76"/>
      <c r="DZ7" s="76"/>
      <c r="EA7" s="76"/>
      <c r="EB7" s="76"/>
      <c r="EC7" s="76"/>
      <c r="ED7" s="76"/>
      <c r="EE7" s="76"/>
      <c r="EF7" s="76"/>
      <c r="EG7" s="76"/>
      <c r="EH7" s="76"/>
      <c r="EI7" s="76"/>
      <c r="EJ7" s="76"/>
      <c r="EK7" s="76"/>
      <c r="EL7" s="76"/>
      <c r="EM7" s="76"/>
      <c r="EN7" s="76"/>
      <c r="EO7" s="76"/>
      <c r="EP7" s="76"/>
      <c r="EQ7" s="76"/>
      <c r="ER7" s="76"/>
      <c r="ES7" s="76"/>
      <c r="ET7" s="76"/>
      <c r="EU7" s="76"/>
      <c r="EV7" s="76"/>
      <c r="EW7" s="76"/>
      <c r="EX7" s="76"/>
      <c r="EY7" s="76"/>
      <c r="EZ7" s="76"/>
      <c r="FA7" s="76"/>
      <c r="FB7" s="76"/>
      <c r="FC7" s="76"/>
      <c r="FD7" s="76"/>
      <c r="FE7" s="76"/>
      <c r="FF7" s="76"/>
      <c r="FG7" s="76"/>
      <c r="FH7" s="76"/>
      <c r="FI7" s="76"/>
      <c r="FJ7" s="76"/>
      <c r="FK7" s="76"/>
      <c r="FL7" s="76"/>
      <c r="FM7" s="76"/>
      <c r="FN7" s="76"/>
      <c r="FO7" s="76"/>
      <c r="FP7" s="76"/>
      <c r="FQ7" s="76"/>
      <c r="FR7" s="76"/>
      <c r="FS7" s="76"/>
      <c r="FT7" s="76"/>
      <c r="FU7" s="76"/>
      <c r="FV7" s="76"/>
      <c r="FW7" s="76"/>
      <c r="FX7" s="76"/>
      <c r="FY7" s="76"/>
      <c r="FZ7" s="76"/>
      <c r="GA7" s="76"/>
      <c r="GB7" s="76"/>
      <c r="GC7" s="76"/>
      <c r="GD7" s="76"/>
      <c r="GE7" s="76"/>
      <c r="GF7" s="76"/>
      <c r="GG7" s="76"/>
      <c r="GH7" s="76"/>
      <c r="GI7" s="76"/>
      <c r="GJ7" s="76"/>
      <c r="GK7" s="76"/>
      <c r="GL7" s="76"/>
      <c r="GM7" s="76"/>
      <c r="GN7" s="76"/>
      <c r="GO7" s="76"/>
      <c r="GP7" s="76"/>
      <c r="GQ7" s="76"/>
      <c r="GR7" s="76"/>
      <c r="GS7" s="76"/>
      <c r="GT7" s="76"/>
      <c r="GU7" s="76"/>
      <c r="GV7" s="76"/>
      <c r="GW7" s="76"/>
      <c r="GX7" s="76"/>
      <c r="GY7" s="76"/>
      <c r="GZ7" s="76"/>
      <c r="HA7" s="76"/>
      <c r="HB7" s="76"/>
      <c r="HC7" s="76"/>
      <c r="HD7" s="76"/>
      <c r="HE7" s="76"/>
      <c r="HF7" s="76"/>
      <c r="HG7" s="76"/>
      <c r="HH7" s="76"/>
      <c r="HI7" s="76"/>
      <c r="HJ7" s="76"/>
      <c r="HK7" s="76"/>
      <c r="HL7" s="76"/>
      <c r="HM7" s="76"/>
      <c r="HN7" s="76"/>
      <c r="HO7" s="76"/>
      <c r="HP7" s="76"/>
      <c r="HQ7" s="76"/>
      <c r="HR7" s="76"/>
      <c r="HS7" s="76"/>
      <c r="HT7" s="76"/>
      <c r="HU7" s="76"/>
      <c r="HV7" s="76"/>
      <c r="HW7" s="76"/>
      <c r="HX7" s="76"/>
      <c r="HY7" s="76"/>
      <c r="HZ7" s="76"/>
      <c r="IA7" s="76"/>
      <c r="IB7" s="76"/>
      <c r="IC7" s="76"/>
      <c r="ID7" s="76"/>
      <c r="IE7" s="76"/>
      <c r="IF7" s="76"/>
      <c r="IG7" s="76"/>
      <c r="IH7" s="76"/>
      <c r="II7" s="76"/>
      <c r="IJ7" s="76"/>
      <c r="IK7" s="76"/>
      <c r="IL7" s="76"/>
      <c r="IM7" s="76"/>
      <c r="IN7" s="76"/>
      <c r="IO7" s="76"/>
      <c r="IP7" s="76"/>
      <c r="IQ7" s="76"/>
      <c r="IR7" s="76"/>
      <c r="IS7" s="76"/>
      <c r="IT7" s="76"/>
      <c r="IU7" s="76"/>
      <c r="IV7" s="76"/>
      <c r="IW7" s="76"/>
      <c r="IX7" s="76"/>
      <c r="IY7" s="76"/>
      <c r="IZ7" s="76"/>
      <c r="JA7" s="76"/>
      <c r="JB7" s="76"/>
      <c r="JC7" s="76"/>
      <c r="JD7" s="76"/>
      <c r="JE7" s="76"/>
      <c r="JF7" s="76"/>
      <c r="JG7" s="76"/>
      <c r="JH7" s="76"/>
      <c r="JI7" s="76"/>
      <c r="JJ7" s="76"/>
      <c r="JK7" s="76"/>
      <c r="JL7" s="76"/>
      <c r="JM7" s="76"/>
      <c r="JN7" s="76"/>
      <c r="JO7" s="76"/>
      <c r="JP7" s="76"/>
      <c r="JQ7" s="76"/>
      <c r="JR7" s="76"/>
      <c r="JS7" s="76"/>
      <c r="JT7" s="76"/>
      <c r="JU7" s="76"/>
      <c r="JV7" s="76"/>
      <c r="JW7" s="76"/>
      <c r="JX7" s="76"/>
      <c r="JY7" s="76"/>
      <c r="JZ7" s="76"/>
      <c r="KA7" s="76"/>
      <c r="KB7" s="76"/>
      <c r="KC7" s="76"/>
      <c r="KD7" s="76"/>
      <c r="KE7" s="76"/>
      <c r="KF7" s="76"/>
      <c r="KG7" s="76"/>
      <c r="KH7" s="76"/>
      <c r="KI7" s="76"/>
      <c r="KJ7" s="76"/>
      <c r="KK7" s="76"/>
      <c r="KL7" s="76"/>
      <c r="KM7" s="76"/>
      <c r="KN7" s="76"/>
      <c r="KO7" s="76"/>
      <c r="KP7" s="76"/>
      <c r="KQ7" s="76"/>
      <c r="KR7" s="76"/>
      <c r="KS7" s="76"/>
      <c r="KT7" s="76"/>
      <c r="KU7" s="76"/>
      <c r="KV7" s="76"/>
      <c r="KW7" s="76"/>
      <c r="KX7" s="76"/>
      <c r="KY7" s="76"/>
      <c r="KZ7" s="76"/>
      <c r="LA7" s="76"/>
      <c r="LB7" s="76"/>
      <c r="LC7" s="76"/>
      <c r="LD7" s="76"/>
      <c r="LE7" s="76"/>
      <c r="LF7" s="76"/>
      <c r="LG7" s="76"/>
      <c r="LH7" s="76"/>
      <c r="LI7" s="76"/>
      <c r="LJ7" s="76"/>
      <c r="LK7" s="76"/>
      <c r="LL7" s="76"/>
      <c r="LM7" s="76"/>
      <c r="LN7" s="76"/>
      <c r="LO7" s="76"/>
      <c r="LP7" s="76"/>
      <c r="LQ7" s="76"/>
      <c r="LR7" s="76"/>
      <c r="LS7" s="76"/>
      <c r="LT7" s="76"/>
      <c r="LU7" s="76"/>
      <c r="LV7" s="76"/>
      <c r="LW7" s="76"/>
      <c r="LX7" s="76"/>
      <c r="LY7" s="76"/>
      <c r="LZ7" s="76"/>
      <c r="MA7" s="76"/>
      <c r="MB7" s="76"/>
      <c r="MC7" s="76"/>
      <c r="MD7" s="76"/>
      <c r="ME7" s="76"/>
      <c r="MF7" s="76"/>
      <c r="MG7" s="76"/>
      <c r="MH7" s="76"/>
      <c r="MI7" s="76"/>
      <c r="MJ7" s="76"/>
      <c r="MK7" s="76"/>
      <c r="ML7" s="76"/>
      <c r="MM7" s="76"/>
      <c r="MN7" s="76"/>
      <c r="MO7" s="76"/>
      <c r="MP7" s="76"/>
      <c r="MQ7" s="76"/>
      <c r="MR7" s="76"/>
      <c r="MS7" s="76"/>
      <c r="MT7" s="76"/>
      <c r="MU7" s="76"/>
      <c r="MV7" s="76"/>
      <c r="MW7" s="76"/>
      <c r="MX7" s="76"/>
      <c r="MY7" s="76"/>
      <c r="MZ7" s="76"/>
      <c r="NA7" s="76"/>
      <c r="NB7" s="76"/>
      <c r="NC7" s="76"/>
      <c r="ND7" s="76"/>
      <c r="NE7" s="76"/>
      <c r="NF7" s="76"/>
      <c r="NG7" s="76"/>
      <c r="NH7" s="76"/>
      <c r="NI7" s="76"/>
      <c r="NJ7" s="76"/>
      <c r="NK7" s="76"/>
      <c r="NL7" s="76"/>
      <c r="NM7" s="76"/>
      <c r="NN7" s="76"/>
      <c r="NO7" s="76"/>
      <c r="NP7" s="76"/>
      <c r="NQ7" s="76"/>
      <c r="NR7" s="76"/>
      <c r="NS7" s="76"/>
      <c r="NT7" s="76"/>
      <c r="NU7" s="76"/>
      <c r="NV7" s="76"/>
      <c r="NW7" s="76"/>
      <c r="NX7" s="76"/>
      <c r="NY7" s="76"/>
      <c r="NZ7" s="76"/>
      <c r="OA7" s="76"/>
      <c r="OB7" s="76"/>
      <c r="OC7" s="76"/>
      <c r="OD7" s="76"/>
      <c r="OE7" s="76"/>
      <c r="OF7" s="76"/>
      <c r="OG7" s="76"/>
      <c r="OH7" s="76"/>
      <c r="OI7" s="76"/>
      <c r="OJ7" s="76"/>
      <c r="OK7" s="76"/>
      <c r="OL7" s="76"/>
      <c r="OM7" s="76"/>
      <c r="ON7" s="76"/>
      <c r="OO7" s="76"/>
      <c r="OP7" s="76"/>
      <c r="OQ7" s="76"/>
      <c r="OR7" s="76"/>
      <c r="OS7" s="76"/>
      <c r="OT7" s="76"/>
      <c r="OU7" s="76"/>
      <c r="OV7" s="76"/>
      <c r="OW7" s="76"/>
      <c r="OX7" s="76"/>
      <c r="OY7" s="76"/>
      <c r="OZ7" s="76"/>
      <c r="PA7" s="76"/>
      <c r="PB7" s="76"/>
      <c r="PC7" s="76"/>
      <c r="PD7" s="76"/>
      <c r="PE7" s="76"/>
      <c r="PF7" s="76"/>
      <c r="PG7" s="76"/>
      <c r="PH7" s="76"/>
      <c r="PI7" s="76"/>
      <c r="PJ7" s="76"/>
      <c r="PK7" s="76"/>
      <c r="PL7" s="76"/>
      <c r="PM7" s="76"/>
      <c r="PN7" s="76"/>
      <c r="PO7" s="76"/>
      <c r="PP7" s="76"/>
      <c r="PQ7" s="76"/>
      <c r="PR7" s="76"/>
      <c r="PS7" s="76"/>
      <c r="PT7" s="76"/>
      <c r="PU7" s="76"/>
      <c r="PV7" s="76"/>
      <c r="PW7" s="76"/>
      <c r="PX7" s="76"/>
      <c r="PY7" s="76"/>
      <c r="PZ7" s="76"/>
      <c r="QA7" s="76"/>
      <c r="QB7" s="76"/>
      <c r="QC7" s="76"/>
      <c r="QD7" s="76"/>
      <c r="QE7" s="76"/>
      <c r="QF7" s="76"/>
      <c r="QG7" s="76"/>
      <c r="QH7" s="76"/>
      <c r="QI7" s="76"/>
      <c r="QJ7" s="76"/>
      <c r="QK7" s="76"/>
      <c r="QL7" s="76"/>
      <c r="QM7" s="76"/>
      <c r="QN7" s="76"/>
      <c r="QO7" s="76"/>
      <c r="QP7" s="76"/>
      <c r="QQ7" s="76"/>
      <c r="QR7" s="76"/>
      <c r="QS7" s="76"/>
      <c r="QT7" s="76"/>
      <c r="QU7" s="76"/>
      <c r="QV7" s="76"/>
      <c r="QW7" s="76"/>
      <c r="QX7" s="76"/>
      <c r="QY7" s="76"/>
      <c r="QZ7" s="76"/>
      <c r="RA7" s="76"/>
      <c r="RB7" s="76"/>
      <c r="RC7" s="76"/>
      <c r="RD7" s="76"/>
      <c r="RE7" s="76"/>
      <c r="RF7" s="76"/>
      <c r="RG7" s="76"/>
      <c r="RH7" s="76"/>
      <c r="RI7" s="76"/>
      <c r="RJ7" s="76"/>
      <c r="RK7" s="76"/>
      <c r="RL7" s="76"/>
      <c r="RM7" s="76"/>
      <c r="RN7" s="76"/>
      <c r="RO7" s="76"/>
      <c r="RP7" s="76"/>
      <c r="RQ7" s="76"/>
      <c r="RR7" s="76"/>
      <c r="RS7" s="76"/>
      <c r="RT7" s="76"/>
      <c r="RU7" s="76"/>
      <c r="RV7" s="76"/>
      <c r="RW7" s="76"/>
      <c r="RX7" s="76"/>
      <c r="RY7" s="76"/>
      <c r="RZ7" s="76"/>
      <c r="SA7" s="76"/>
      <c r="SB7" s="76"/>
      <c r="SC7" s="76"/>
      <c r="SD7" s="76"/>
      <c r="SE7" s="76"/>
      <c r="SF7" s="76"/>
      <c r="SG7" s="76"/>
      <c r="SH7" s="76"/>
      <c r="SI7" s="76"/>
      <c r="SJ7" s="76"/>
      <c r="SK7" s="76"/>
      <c r="SL7" s="76"/>
      <c r="SM7" s="76"/>
      <c r="SN7" s="76"/>
      <c r="SO7" s="76"/>
      <c r="SP7" s="76"/>
      <c r="SQ7" s="76"/>
      <c r="SR7" s="76"/>
      <c r="SS7" s="76"/>
      <c r="ST7" s="76"/>
      <c r="SU7" s="76"/>
      <c r="SV7" s="76"/>
      <c r="SW7" s="76"/>
      <c r="SX7" s="76"/>
      <c r="SY7" s="76"/>
      <c r="SZ7" s="76"/>
      <c r="TA7" s="76"/>
      <c r="TB7" s="76"/>
      <c r="TC7" s="76"/>
      <c r="TD7" s="76"/>
      <c r="TE7" s="76"/>
      <c r="TF7" s="76"/>
      <c r="TG7" s="76"/>
      <c r="TH7" s="76"/>
      <c r="TI7" s="76"/>
      <c r="TJ7" s="76"/>
      <c r="TK7" s="76"/>
      <c r="TL7" s="76"/>
      <c r="TM7" s="76"/>
      <c r="TN7" s="76"/>
      <c r="TO7" s="76"/>
      <c r="TP7" s="76"/>
      <c r="TQ7" s="76"/>
      <c r="TR7" s="76"/>
      <c r="TS7" s="76"/>
      <c r="TT7" s="76"/>
      <c r="TU7" s="76"/>
      <c r="TV7" s="76"/>
      <c r="TW7" s="76"/>
      <c r="TX7" s="76"/>
      <c r="TY7" s="76"/>
      <c r="TZ7" s="76"/>
      <c r="UA7" s="76"/>
      <c r="UB7" s="76"/>
      <c r="UC7" s="76"/>
      <c r="UD7" s="76"/>
      <c r="UE7" s="76"/>
      <c r="UF7" s="76"/>
      <c r="UG7" s="76"/>
      <c r="UH7" s="76"/>
      <c r="UI7" s="76"/>
      <c r="UJ7" s="76"/>
      <c r="UK7" s="76"/>
      <c r="UL7" s="76"/>
      <c r="UM7" s="76"/>
      <c r="UN7" s="76"/>
      <c r="UO7" s="76"/>
      <c r="UP7" s="76"/>
      <c r="UQ7" s="76"/>
      <c r="UR7" s="76"/>
      <c r="US7" s="76"/>
      <c r="UT7" s="76"/>
      <c r="UU7" s="76"/>
      <c r="UV7" s="76"/>
      <c r="UW7" s="76"/>
      <c r="UX7" s="76"/>
      <c r="UY7" s="76"/>
      <c r="UZ7" s="76"/>
      <c r="VA7" s="76"/>
      <c r="VB7" s="76"/>
      <c r="VC7" s="76"/>
      <c r="VD7" s="76"/>
      <c r="VE7" s="76"/>
      <c r="VF7" s="76"/>
      <c r="VG7" s="76"/>
      <c r="VH7" s="76"/>
      <c r="VI7" s="76"/>
      <c r="VJ7" s="76"/>
      <c r="VK7" s="76"/>
      <c r="VL7" s="76"/>
      <c r="VM7" s="76"/>
      <c r="VN7" s="76"/>
      <c r="VO7" s="76"/>
      <c r="VP7" s="76"/>
      <c r="VQ7" s="76"/>
      <c r="VR7" s="76"/>
      <c r="VS7" s="76"/>
      <c r="VT7" s="76"/>
      <c r="VU7" s="76"/>
      <c r="VV7" s="76"/>
      <c r="VW7" s="76"/>
      <c r="VX7" s="76"/>
      <c r="VY7" s="76"/>
      <c r="VZ7" s="76"/>
      <c r="WA7" s="76"/>
      <c r="WB7" s="76"/>
      <c r="WC7" s="76"/>
      <c r="WD7" s="76"/>
      <c r="WE7" s="76"/>
      <c r="WF7" s="76"/>
      <c r="WG7" s="76"/>
      <c r="WH7" s="76"/>
      <c r="WI7" s="76"/>
      <c r="WJ7" s="76"/>
      <c r="WK7" s="76"/>
      <c r="WL7" s="76"/>
      <c r="WM7" s="76"/>
      <c r="WN7" s="76"/>
      <c r="WO7" s="76"/>
      <c r="WP7" s="76"/>
      <c r="WQ7" s="76"/>
      <c r="WR7" s="76"/>
      <c r="WS7" s="76"/>
      <c r="WT7" s="76"/>
      <c r="WU7" s="76"/>
      <c r="WV7" s="76"/>
      <c r="WW7" s="76"/>
      <c r="WX7" s="76"/>
      <c r="WY7" s="76"/>
      <c r="WZ7" s="76"/>
      <c r="XA7" s="76"/>
      <c r="XB7" s="76"/>
      <c r="XC7" s="76"/>
      <c r="XD7" s="76"/>
      <c r="XE7" s="76"/>
      <c r="XF7" s="76"/>
      <c r="XG7" s="76"/>
      <c r="XH7" s="76"/>
      <c r="XI7" s="76"/>
      <c r="XJ7" s="76"/>
      <c r="XK7" s="76"/>
      <c r="XL7" s="76"/>
      <c r="XM7" s="76"/>
      <c r="XN7" s="76"/>
      <c r="XO7" s="76"/>
      <c r="XP7" s="76"/>
      <c r="XQ7" s="76"/>
      <c r="XR7" s="76"/>
      <c r="XS7" s="76"/>
      <c r="XT7" s="76"/>
      <c r="XU7" s="76"/>
      <c r="XV7" s="76"/>
      <c r="XW7" s="76"/>
      <c r="XX7" s="76"/>
      <c r="XY7" s="76"/>
      <c r="XZ7" s="76"/>
      <c r="YA7" s="76"/>
      <c r="YB7" s="76"/>
      <c r="YC7" s="76"/>
      <c r="YD7" s="76"/>
      <c r="YE7" s="76"/>
      <c r="YF7" s="76"/>
      <c r="YG7" s="76"/>
      <c r="YH7" s="76"/>
      <c r="YI7" s="76"/>
      <c r="YJ7" s="76"/>
      <c r="YK7" s="76"/>
      <c r="YL7" s="76"/>
      <c r="YM7" s="76"/>
      <c r="YN7" s="76"/>
      <c r="YO7" s="76"/>
      <c r="YP7" s="76"/>
      <c r="YQ7" s="76"/>
      <c r="YR7" s="76"/>
      <c r="YS7" s="76"/>
      <c r="YT7" s="76"/>
      <c r="YU7" s="76"/>
      <c r="YV7" s="76"/>
      <c r="YW7" s="76"/>
      <c r="YX7" s="76"/>
      <c r="YY7" s="76"/>
      <c r="YZ7" s="76"/>
      <c r="ZA7" s="76"/>
      <c r="ZB7" s="76"/>
      <c r="ZC7" s="76"/>
      <c r="ZD7" s="76"/>
      <c r="ZE7" s="76"/>
      <c r="ZF7" s="76"/>
      <c r="ZG7" s="76"/>
      <c r="ZH7" s="76"/>
      <c r="ZI7" s="76"/>
      <c r="ZJ7" s="76"/>
      <c r="ZK7" s="76"/>
      <c r="ZL7" s="76"/>
      <c r="ZM7" s="76"/>
      <c r="ZN7" s="76"/>
      <c r="ZO7" s="76"/>
      <c r="ZP7" s="76"/>
      <c r="ZQ7" s="76"/>
      <c r="ZR7" s="76"/>
      <c r="ZS7" s="76"/>
      <c r="ZT7" s="76"/>
      <c r="ZU7" s="76"/>
      <c r="ZV7" s="76"/>
      <c r="ZW7" s="76"/>
      <c r="ZX7" s="76"/>
      <c r="ZY7" s="76"/>
      <c r="ZZ7" s="76"/>
      <c r="AAA7" s="76"/>
      <c r="AAB7" s="76"/>
      <c r="AAC7" s="76"/>
      <c r="AAD7" s="76"/>
      <c r="AAE7" s="76"/>
      <c r="AAF7" s="76"/>
      <c r="AAG7" s="76"/>
      <c r="AAH7" s="76"/>
      <c r="AAI7" s="76"/>
      <c r="AAJ7" s="76"/>
      <c r="AAK7" s="76"/>
      <c r="AAL7" s="76"/>
      <c r="AAM7" s="76"/>
      <c r="AAN7" s="76"/>
      <c r="AAO7" s="76"/>
      <c r="AAP7" s="76"/>
      <c r="AAQ7" s="76"/>
      <c r="AAR7" s="76"/>
      <c r="AAS7" s="76"/>
      <c r="AAT7" s="76"/>
      <c r="AAU7" s="76"/>
      <c r="AAV7" s="76"/>
      <c r="AAW7" s="76"/>
      <c r="AAX7" s="76"/>
      <c r="AAY7" s="76"/>
      <c r="AAZ7" s="76"/>
      <c r="ABA7" s="76"/>
      <c r="ABB7" s="76"/>
      <c r="ABC7" s="76"/>
      <c r="ABD7" s="76"/>
      <c r="ABE7" s="76"/>
      <c r="ABF7" s="76"/>
      <c r="ABG7" s="76"/>
      <c r="ABH7" s="76"/>
      <c r="ABI7" s="76"/>
      <c r="ABJ7" s="76"/>
      <c r="ABK7" s="76"/>
      <c r="ABL7" s="76"/>
      <c r="ABM7" s="76"/>
      <c r="ABN7" s="76"/>
      <c r="ABO7" s="76"/>
      <c r="ABP7" s="76"/>
      <c r="ABQ7" s="76"/>
      <c r="ABR7" s="76"/>
      <c r="ABS7" s="76"/>
      <c r="ABT7" s="76"/>
      <c r="ABU7" s="76"/>
      <c r="ABV7" s="76"/>
      <c r="ABW7" s="76"/>
      <c r="ABX7" s="76"/>
      <c r="ABY7" s="76"/>
      <c r="ABZ7" s="76"/>
      <c r="ACA7" s="76"/>
      <c r="ACB7" s="76"/>
      <c r="ACC7" s="76"/>
      <c r="ACD7" s="76"/>
      <c r="ACE7" s="76"/>
      <c r="ACF7" s="76"/>
      <c r="ACG7" s="76"/>
      <c r="ACH7" s="76"/>
      <c r="ACI7" s="76"/>
      <c r="ACJ7" s="76"/>
      <c r="ACK7" s="76"/>
      <c r="ACL7" s="76"/>
      <c r="ACM7" s="76"/>
      <c r="ACN7" s="76"/>
      <c r="ACO7" s="76"/>
      <c r="ACP7" s="76"/>
      <c r="ACQ7" s="76"/>
      <c r="ACR7" s="76"/>
      <c r="ACS7" s="76"/>
      <c r="ACT7" s="76"/>
      <c r="ACU7" s="76"/>
      <c r="ACV7" s="76"/>
      <c r="ACW7" s="76"/>
      <c r="ACX7" s="76"/>
      <c r="ACY7" s="76"/>
      <c r="ACZ7" s="76"/>
      <c r="ADA7" s="76"/>
      <c r="ADB7" s="76"/>
      <c r="ADC7" s="76"/>
      <c r="ADD7" s="76"/>
      <c r="ADE7" s="76"/>
      <c r="ADF7" s="76"/>
      <c r="ADG7" s="76"/>
      <c r="ADH7" s="76"/>
      <c r="ADI7" s="76"/>
      <c r="ADJ7" s="76"/>
      <c r="ADK7" s="76"/>
      <c r="ADL7" s="76"/>
      <c r="ADM7" s="76"/>
      <c r="ADN7" s="76"/>
      <c r="ADO7" s="76"/>
      <c r="ADP7" s="76"/>
      <c r="ADQ7" s="76"/>
      <c r="ADR7" s="76"/>
      <c r="ADS7" s="76"/>
      <c r="ADT7" s="76"/>
      <c r="ADU7" s="76"/>
      <c r="ADV7" s="76"/>
      <c r="ADW7" s="76"/>
      <c r="ADX7" s="76"/>
      <c r="ADY7" s="76"/>
      <c r="ADZ7" s="76"/>
      <c r="AEA7" s="76"/>
      <c r="AEB7" s="76"/>
      <c r="AEC7" s="76"/>
      <c r="AED7" s="76"/>
      <c r="AEE7" s="76"/>
      <c r="AEF7" s="76"/>
      <c r="AEG7" s="76"/>
      <c r="AEH7" s="76"/>
      <c r="AEI7" s="76"/>
      <c r="AEJ7" s="76"/>
      <c r="AEK7" s="76"/>
      <c r="AEL7" s="76"/>
      <c r="AEM7" s="76"/>
      <c r="AEN7" s="76"/>
      <c r="AEO7" s="76"/>
      <c r="AEP7" s="76"/>
      <c r="AEQ7" s="76"/>
      <c r="AER7" s="76"/>
      <c r="AES7" s="76"/>
      <c r="AET7" s="76"/>
      <c r="AEU7" s="76"/>
      <c r="AEV7" s="76"/>
      <c r="AEW7" s="76"/>
      <c r="AEX7" s="76"/>
      <c r="AEY7" s="76"/>
      <c r="AEZ7" s="76"/>
      <c r="AFA7" s="76"/>
      <c r="AFB7" s="76"/>
      <c r="AFC7" s="76"/>
      <c r="AFD7" s="76"/>
      <c r="AFE7" s="76"/>
      <c r="AFF7" s="76"/>
      <c r="AFG7" s="76"/>
      <c r="AFH7" s="76"/>
      <c r="AFI7" s="76"/>
      <c r="AFJ7" s="76"/>
      <c r="AFK7" s="76"/>
      <c r="AFL7" s="76"/>
      <c r="AFM7" s="76"/>
      <c r="AFN7" s="76"/>
      <c r="AFO7" s="76"/>
      <c r="AFP7" s="76"/>
      <c r="AFQ7" s="76"/>
      <c r="AFR7" s="76"/>
      <c r="AFS7" s="76"/>
      <c r="AFT7" s="76"/>
      <c r="AFU7" s="76"/>
      <c r="AFV7" s="76"/>
      <c r="AFW7" s="76"/>
      <c r="AFX7" s="76"/>
      <c r="AFY7" s="76"/>
      <c r="AFZ7" s="76"/>
      <c r="AGA7" s="76"/>
      <c r="AGB7" s="76"/>
      <c r="AGC7" s="76"/>
      <c r="AGD7" s="76"/>
      <c r="AGE7" s="76"/>
      <c r="AGF7" s="76"/>
      <c r="AGG7" s="76"/>
      <c r="AGH7" s="76"/>
      <c r="AGI7" s="76"/>
      <c r="AGJ7" s="76"/>
      <c r="AGK7" s="76"/>
      <c r="AGL7" s="76"/>
      <c r="AGM7" s="76"/>
      <c r="AGN7" s="76"/>
      <c r="AGO7" s="76"/>
      <c r="AGP7" s="76"/>
      <c r="AGQ7" s="76"/>
      <c r="AGR7" s="76"/>
      <c r="AGS7" s="76"/>
      <c r="AGT7" s="76"/>
      <c r="AGU7" s="76"/>
      <c r="AGV7" s="76"/>
      <c r="AGW7" s="76"/>
      <c r="AGX7" s="76"/>
      <c r="AGY7" s="76"/>
      <c r="AGZ7" s="76"/>
      <c r="AHA7" s="76"/>
      <c r="AHB7" s="76"/>
      <c r="AHC7" s="76"/>
      <c r="AHD7" s="76"/>
      <c r="AHE7" s="76"/>
      <c r="AHF7" s="76"/>
      <c r="AHG7" s="76"/>
      <c r="AHH7" s="76"/>
      <c r="AHI7" s="76"/>
      <c r="AHJ7" s="76"/>
      <c r="AHK7" s="76"/>
      <c r="AHL7" s="76"/>
      <c r="AHM7" s="76"/>
      <c r="AHN7" s="76"/>
      <c r="AHO7" s="76"/>
      <c r="AHP7" s="76"/>
      <c r="AHQ7" s="76"/>
      <c r="AHR7" s="76"/>
      <c r="AHS7" s="76"/>
      <c r="AHT7" s="76"/>
      <c r="AHU7" s="76"/>
      <c r="AHV7" s="76"/>
      <c r="AHW7" s="76"/>
      <c r="AHX7" s="76"/>
      <c r="AHY7" s="76"/>
      <c r="AHZ7" s="76"/>
      <c r="AIA7" s="76"/>
      <c r="AIB7" s="76"/>
      <c r="AIC7" s="76"/>
      <c r="AID7" s="76"/>
      <c r="AIE7" s="76"/>
      <c r="AIF7" s="76"/>
      <c r="AIG7" s="76"/>
      <c r="AIH7" s="76"/>
      <c r="AII7" s="76"/>
      <c r="AIJ7" s="76"/>
      <c r="AIK7" s="76"/>
      <c r="AIL7" s="76"/>
      <c r="AIM7" s="76"/>
      <c r="AIN7" s="76"/>
      <c r="AIO7" s="76"/>
      <c r="AIP7" s="76"/>
      <c r="AIQ7" s="76"/>
      <c r="AIR7" s="76"/>
      <c r="AIS7" s="76"/>
      <c r="AIT7" s="76"/>
      <c r="AIU7" s="76"/>
      <c r="AIV7" s="76"/>
      <c r="AIW7" s="76"/>
      <c r="AIX7" s="76"/>
      <c r="AIY7" s="76"/>
      <c r="AIZ7" s="76"/>
      <c r="AJA7" s="76"/>
      <c r="AJB7" s="76"/>
      <c r="AJC7" s="76"/>
      <c r="AJD7" s="76"/>
      <c r="AJE7" s="76"/>
      <c r="AJF7" s="76"/>
      <c r="AJG7" s="76"/>
      <c r="AJH7" s="76"/>
      <c r="AJI7" s="76"/>
      <c r="AJJ7" s="76"/>
      <c r="AJK7" s="76"/>
      <c r="AJL7" s="76"/>
      <c r="AJM7" s="76"/>
      <c r="AJN7" s="76"/>
      <c r="AJO7" s="76"/>
      <c r="AJP7" s="76"/>
      <c r="AJQ7" s="76"/>
      <c r="AJR7" s="76"/>
      <c r="AJS7" s="76"/>
      <c r="AJT7" s="76"/>
      <c r="AJU7" s="76"/>
      <c r="AJV7" s="76"/>
      <c r="AJW7" s="76"/>
      <c r="AJX7" s="76"/>
      <c r="AJY7" s="76"/>
      <c r="AJZ7" s="76"/>
      <c r="AKA7" s="76"/>
      <c r="AKB7" s="76"/>
      <c r="AKC7" s="76"/>
      <c r="AKD7" s="76"/>
      <c r="AKE7" s="76"/>
      <c r="AKF7" s="76"/>
      <c r="AKG7" s="76"/>
      <c r="AKH7" s="76"/>
      <c r="AKI7" s="76"/>
      <c r="AKJ7" s="76"/>
      <c r="AKK7" s="76"/>
      <c r="AKL7" s="76"/>
      <c r="AKM7" s="76"/>
      <c r="AKN7" s="76"/>
      <c r="AKO7" s="76"/>
      <c r="AKP7" s="76"/>
      <c r="AKQ7" s="76"/>
      <c r="AKR7" s="76"/>
      <c r="AKS7" s="76"/>
      <c r="AKT7" s="76"/>
      <c r="AKU7" s="76"/>
      <c r="AKV7" s="76"/>
      <c r="AKW7" s="76"/>
      <c r="AKX7" s="76"/>
      <c r="AKY7" s="76"/>
      <c r="AKZ7" s="76"/>
      <c r="ALA7" s="76"/>
      <c r="ALB7" s="76"/>
      <c r="ALC7" s="76"/>
      <c r="ALD7" s="76"/>
      <c r="ALE7" s="76"/>
      <c r="ALF7" s="76"/>
      <c r="ALG7" s="76"/>
      <c r="ALH7" s="76"/>
      <c r="ALI7" s="76"/>
      <c r="ALJ7" s="76"/>
      <c r="ALK7" s="76"/>
      <c r="ALL7" s="76"/>
      <c r="ALM7" s="76"/>
      <c r="ALN7" s="76"/>
      <c r="ALO7" s="76"/>
      <c r="ALP7" s="76"/>
      <c r="ALQ7" s="76"/>
      <c r="ALR7" s="76"/>
      <c r="ALS7" s="76"/>
      <c r="ALT7" s="76"/>
      <c r="ALU7" s="76"/>
      <c r="ALV7" s="76"/>
      <c r="ALW7" s="76"/>
      <c r="ALX7" s="76"/>
      <c r="ALY7" s="76"/>
      <c r="ALZ7" s="76"/>
      <c r="AMA7" s="76"/>
      <c r="AMB7" s="76"/>
      <c r="AMC7" s="76"/>
      <c r="AMD7" s="76"/>
      <c r="AME7" s="76"/>
      <c r="AMF7" s="76"/>
      <c r="AMG7" s="76"/>
      <c r="AMH7" s="76"/>
      <c r="AMI7" s="76"/>
      <c r="AMJ7" s="76"/>
    </row>
    <row r="8" spans="1:1025" x14ac:dyDescent="0.25">
      <c r="A8" s="177" t="s">
        <v>50</v>
      </c>
      <c r="B8" s="170"/>
      <c r="C8" s="102"/>
      <c r="D8" s="80"/>
      <c r="E8" s="103"/>
      <c r="F8" s="80"/>
      <c r="G8" s="80"/>
      <c r="H8" s="80"/>
      <c r="I8" s="80"/>
      <c r="J8" s="76"/>
      <c r="N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6"/>
      <c r="DI8" s="76"/>
      <c r="DJ8" s="76"/>
      <c r="DK8" s="76"/>
      <c r="DL8" s="76"/>
      <c r="DM8" s="76"/>
      <c r="DN8" s="76"/>
      <c r="DO8" s="76"/>
      <c r="DP8" s="76"/>
      <c r="DQ8" s="76"/>
      <c r="DR8" s="76"/>
      <c r="DS8" s="76"/>
      <c r="DT8" s="76"/>
      <c r="DU8" s="76"/>
      <c r="DV8" s="76"/>
      <c r="DW8" s="76"/>
      <c r="DX8" s="76"/>
      <c r="DY8" s="76"/>
      <c r="DZ8" s="76"/>
      <c r="EA8" s="76"/>
      <c r="EB8" s="76"/>
      <c r="EC8" s="76"/>
      <c r="ED8" s="76"/>
      <c r="EE8" s="76"/>
      <c r="EF8" s="76"/>
      <c r="EG8" s="76"/>
      <c r="EH8" s="76"/>
      <c r="EI8" s="76"/>
      <c r="EJ8" s="76"/>
      <c r="EK8" s="76"/>
      <c r="EL8" s="76"/>
      <c r="EM8" s="76"/>
      <c r="EN8" s="76"/>
      <c r="EO8" s="76"/>
      <c r="EP8" s="76"/>
      <c r="EQ8" s="76"/>
      <c r="ER8" s="76"/>
      <c r="ES8" s="76"/>
      <c r="ET8" s="76"/>
      <c r="EU8" s="76"/>
      <c r="EV8" s="76"/>
      <c r="EW8" s="76"/>
      <c r="EX8" s="76"/>
      <c r="EY8" s="76"/>
      <c r="EZ8" s="76"/>
      <c r="FA8" s="76"/>
      <c r="FB8" s="76"/>
      <c r="FC8" s="76"/>
      <c r="FD8" s="76"/>
      <c r="FE8" s="76"/>
      <c r="FF8" s="76"/>
      <c r="FG8" s="76"/>
      <c r="FH8" s="76"/>
      <c r="FI8" s="76"/>
      <c r="FJ8" s="76"/>
      <c r="FK8" s="76"/>
      <c r="FL8" s="76"/>
      <c r="FM8" s="76"/>
      <c r="FN8" s="76"/>
      <c r="FO8" s="76"/>
      <c r="FP8" s="76"/>
      <c r="FQ8" s="76"/>
      <c r="FR8" s="76"/>
      <c r="FS8" s="76"/>
      <c r="FT8" s="76"/>
      <c r="FU8" s="76"/>
      <c r="FV8" s="76"/>
      <c r="FW8" s="76"/>
      <c r="FX8" s="76"/>
      <c r="FY8" s="76"/>
      <c r="FZ8" s="76"/>
      <c r="GA8" s="76"/>
      <c r="GB8" s="76"/>
      <c r="GC8" s="76"/>
      <c r="GD8" s="76"/>
      <c r="GE8" s="76"/>
      <c r="GF8" s="76"/>
      <c r="GG8" s="76"/>
      <c r="GH8" s="76"/>
      <c r="GI8" s="76"/>
      <c r="GJ8" s="76"/>
      <c r="GK8" s="76"/>
      <c r="GL8" s="76"/>
      <c r="GM8" s="76"/>
      <c r="GN8" s="76"/>
      <c r="GO8" s="76"/>
      <c r="GP8" s="76"/>
      <c r="GQ8" s="76"/>
      <c r="GR8" s="76"/>
      <c r="GS8" s="76"/>
      <c r="GT8" s="76"/>
      <c r="GU8" s="76"/>
      <c r="GV8" s="76"/>
      <c r="GW8" s="76"/>
      <c r="GX8" s="76"/>
      <c r="GY8" s="76"/>
      <c r="GZ8" s="76"/>
      <c r="HA8" s="76"/>
      <c r="HB8" s="76"/>
      <c r="HC8" s="76"/>
      <c r="HD8" s="76"/>
      <c r="HE8" s="76"/>
      <c r="HF8" s="76"/>
      <c r="HG8" s="76"/>
      <c r="HH8" s="76"/>
      <c r="HI8" s="76"/>
      <c r="HJ8" s="76"/>
      <c r="HK8" s="76"/>
      <c r="HL8" s="76"/>
      <c r="HM8" s="76"/>
      <c r="HN8" s="76"/>
      <c r="HO8" s="76"/>
      <c r="HP8" s="76"/>
      <c r="HQ8" s="76"/>
      <c r="HR8" s="76"/>
      <c r="HS8" s="76"/>
      <c r="HT8" s="76"/>
      <c r="HU8" s="76"/>
      <c r="HV8" s="76"/>
      <c r="HW8" s="76"/>
      <c r="HX8" s="76"/>
      <c r="HY8" s="76"/>
      <c r="HZ8" s="76"/>
      <c r="IA8" s="76"/>
      <c r="IB8" s="76"/>
      <c r="IC8" s="76"/>
      <c r="ID8" s="76"/>
      <c r="IE8" s="76"/>
      <c r="IF8" s="76"/>
      <c r="IG8" s="76"/>
      <c r="IH8" s="76"/>
      <c r="II8" s="76"/>
      <c r="IJ8" s="76"/>
      <c r="IK8" s="76"/>
      <c r="IL8" s="76"/>
      <c r="IM8" s="76"/>
      <c r="IN8" s="76"/>
      <c r="IO8" s="76"/>
      <c r="IP8" s="76"/>
      <c r="IQ8" s="76"/>
      <c r="IR8" s="76"/>
      <c r="IS8" s="76"/>
      <c r="IT8" s="76"/>
      <c r="IU8" s="76"/>
      <c r="IV8" s="76"/>
      <c r="IW8" s="76"/>
      <c r="IX8" s="76"/>
      <c r="IY8" s="76"/>
      <c r="IZ8" s="76"/>
      <c r="JA8" s="76"/>
      <c r="JB8" s="76"/>
      <c r="JC8" s="76"/>
      <c r="JD8" s="76"/>
      <c r="JE8" s="76"/>
      <c r="JF8" s="76"/>
      <c r="JG8" s="76"/>
      <c r="JH8" s="76"/>
      <c r="JI8" s="76"/>
      <c r="JJ8" s="76"/>
      <c r="JK8" s="76"/>
      <c r="JL8" s="76"/>
      <c r="JM8" s="76"/>
      <c r="JN8" s="76"/>
      <c r="JO8" s="76"/>
      <c r="JP8" s="76"/>
      <c r="JQ8" s="76"/>
      <c r="JR8" s="76"/>
      <c r="JS8" s="76"/>
      <c r="JT8" s="76"/>
      <c r="JU8" s="76"/>
      <c r="JV8" s="76"/>
      <c r="JW8" s="76"/>
      <c r="JX8" s="76"/>
      <c r="JY8" s="76"/>
      <c r="JZ8" s="76"/>
      <c r="KA8" s="76"/>
      <c r="KB8" s="76"/>
      <c r="KC8" s="76"/>
      <c r="KD8" s="76"/>
      <c r="KE8" s="76"/>
      <c r="KF8" s="76"/>
      <c r="KG8" s="76"/>
      <c r="KH8" s="76"/>
      <c r="KI8" s="76"/>
      <c r="KJ8" s="76"/>
      <c r="KK8" s="76"/>
      <c r="KL8" s="76"/>
      <c r="KM8" s="76"/>
      <c r="KN8" s="76"/>
      <c r="KO8" s="76"/>
      <c r="KP8" s="76"/>
      <c r="KQ8" s="76"/>
      <c r="KR8" s="76"/>
      <c r="KS8" s="76"/>
      <c r="KT8" s="76"/>
      <c r="KU8" s="76"/>
      <c r="KV8" s="76"/>
      <c r="KW8" s="76"/>
      <c r="KX8" s="76"/>
      <c r="KY8" s="76"/>
      <c r="KZ8" s="76"/>
      <c r="LA8" s="76"/>
      <c r="LB8" s="76"/>
      <c r="LC8" s="76"/>
      <c r="LD8" s="76"/>
      <c r="LE8" s="76"/>
      <c r="LF8" s="76"/>
      <c r="LG8" s="76"/>
      <c r="LH8" s="76"/>
      <c r="LI8" s="76"/>
      <c r="LJ8" s="76"/>
      <c r="LK8" s="76"/>
      <c r="LL8" s="76"/>
      <c r="LM8" s="76"/>
      <c r="LN8" s="76"/>
      <c r="LO8" s="76"/>
      <c r="LP8" s="76"/>
      <c r="LQ8" s="76"/>
      <c r="LR8" s="76"/>
      <c r="LS8" s="76"/>
      <c r="LT8" s="76"/>
      <c r="LU8" s="76"/>
      <c r="LV8" s="76"/>
      <c r="LW8" s="76"/>
      <c r="LX8" s="76"/>
      <c r="LY8" s="76"/>
      <c r="LZ8" s="76"/>
      <c r="MA8" s="76"/>
      <c r="MB8" s="76"/>
      <c r="MC8" s="76"/>
      <c r="MD8" s="76"/>
      <c r="ME8" s="76"/>
      <c r="MF8" s="76"/>
      <c r="MG8" s="76"/>
      <c r="MH8" s="76"/>
      <c r="MI8" s="76"/>
      <c r="MJ8" s="76"/>
      <c r="MK8" s="76"/>
      <c r="ML8" s="76"/>
      <c r="MM8" s="76"/>
      <c r="MN8" s="76"/>
      <c r="MO8" s="76"/>
      <c r="MP8" s="76"/>
      <c r="MQ8" s="76"/>
      <c r="MR8" s="76"/>
      <c r="MS8" s="76"/>
      <c r="MT8" s="76"/>
      <c r="MU8" s="76"/>
      <c r="MV8" s="76"/>
      <c r="MW8" s="76"/>
      <c r="MX8" s="76"/>
      <c r="MY8" s="76"/>
      <c r="MZ8" s="76"/>
      <c r="NA8" s="76"/>
      <c r="NB8" s="76"/>
      <c r="NC8" s="76"/>
      <c r="ND8" s="76"/>
      <c r="NE8" s="76"/>
      <c r="NF8" s="76"/>
      <c r="NG8" s="76"/>
      <c r="NH8" s="76"/>
      <c r="NI8" s="76"/>
      <c r="NJ8" s="76"/>
      <c r="NK8" s="76"/>
      <c r="NL8" s="76"/>
      <c r="NM8" s="76"/>
      <c r="NN8" s="76"/>
      <c r="NO8" s="76"/>
      <c r="NP8" s="76"/>
      <c r="NQ8" s="76"/>
      <c r="NR8" s="76"/>
      <c r="NS8" s="76"/>
      <c r="NT8" s="76"/>
      <c r="NU8" s="76"/>
      <c r="NV8" s="76"/>
      <c r="NW8" s="76"/>
      <c r="NX8" s="76"/>
      <c r="NY8" s="76"/>
      <c r="NZ8" s="76"/>
      <c r="OA8" s="76"/>
      <c r="OB8" s="76"/>
      <c r="OC8" s="76"/>
      <c r="OD8" s="76"/>
      <c r="OE8" s="76"/>
      <c r="OF8" s="76"/>
      <c r="OG8" s="76"/>
      <c r="OH8" s="76"/>
      <c r="OI8" s="76"/>
      <c r="OJ8" s="76"/>
      <c r="OK8" s="76"/>
      <c r="OL8" s="76"/>
      <c r="OM8" s="76"/>
      <c r="ON8" s="76"/>
      <c r="OO8" s="76"/>
      <c r="OP8" s="76"/>
      <c r="OQ8" s="76"/>
      <c r="OR8" s="76"/>
      <c r="OS8" s="76"/>
      <c r="OT8" s="76"/>
      <c r="OU8" s="76"/>
      <c r="OV8" s="76"/>
      <c r="OW8" s="76"/>
      <c r="OX8" s="76"/>
      <c r="OY8" s="76"/>
      <c r="OZ8" s="76"/>
      <c r="PA8" s="76"/>
      <c r="PB8" s="76"/>
      <c r="PC8" s="76"/>
      <c r="PD8" s="76"/>
      <c r="PE8" s="76"/>
      <c r="PF8" s="76"/>
      <c r="PG8" s="76"/>
      <c r="PH8" s="76"/>
      <c r="PI8" s="76"/>
      <c r="PJ8" s="76"/>
      <c r="PK8" s="76"/>
      <c r="PL8" s="76"/>
      <c r="PM8" s="76"/>
      <c r="PN8" s="76"/>
      <c r="PO8" s="76"/>
      <c r="PP8" s="76"/>
      <c r="PQ8" s="76"/>
      <c r="PR8" s="76"/>
      <c r="PS8" s="76"/>
      <c r="PT8" s="76"/>
      <c r="PU8" s="76"/>
      <c r="PV8" s="76"/>
      <c r="PW8" s="76"/>
      <c r="PX8" s="76"/>
      <c r="PY8" s="76"/>
      <c r="PZ8" s="76"/>
      <c r="QA8" s="76"/>
      <c r="QB8" s="76"/>
      <c r="QC8" s="76"/>
      <c r="QD8" s="76"/>
      <c r="QE8" s="76"/>
      <c r="QF8" s="76"/>
      <c r="QG8" s="76"/>
      <c r="QH8" s="76"/>
      <c r="QI8" s="76"/>
      <c r="QJ8" s="76"/>
      <c r="QK8" s="76"/>
      <c r="QL8" s="76"/>
      <c r="QM8" s="76"/>
      <c r="QN8" s="76"/>
      <c r="QO8" s="76"/>
      <c r="QP8" s="76"/>
      <c r="QQ8" s="76"/>
      <c r="QR8" s="76"/>
      <c r="QS8" s="76"/>
      <c r="QT8" s="76"/>
      <c r="QU8" s="76"/>
      <c r="QV8" s="76"/>
      <c r="QW8" s="76"/>
      <c r="QX8" s="76"/>
      <c r="QY8" s="76"/>
      <c r="QZ8" s="76"/>
      <c r="RA8" s="76"/>
      <c r="RB8" s="76"/>
      <c r="RC8" s="76"/>
      <c r="RD8" s="76"/>
      <c r="RE8" s="76"/>
      <c r="RF8" s="76"/>
      <c r="RG8" s="76"/>
      <c r="RH8" s="76"/>
      <c r="RI8" s="76"/>
      <c r="RJ8" s="76"/>
      <c r="RK8" s="76"/>
      <c r="RL8" s="76"/>
      <c r="RM8" s="76"/>
      <c r="RN8" s="76"/>
      <c r="RO8" s="76"/>
      <c r="RP8" s="76"/>
      <c r="RQ8" s="76"/>
      <c r="RR8" s="76"/>
      <c r="RS8" s="76"/>
      <c r="RT8" s="76"/>
      <c r="RU8" s="76"/>
      <c r="RV8" s="76"/>
      <c r="RW8" s="76"/>
      <c r="RX8" s="76"/>
      <c r="RY8" s="76"/>
      <c r="RZ8" s="76"/>
      <c r="SA8" s="76"/>
      <c r="SB8" s="76"/>
      <c r="SC8" s="76"/>
      <c r="SD8" s="76"/>
      <c r="SE8" s="76"/>
      <c r="SF8" s="76"/>
      <c r="SG8" s="76"/>
      <c r="SH8" s="76"/>
      <c r="SI8" s="76"/>
      <c r="SJ8" s="76"/>
      <c r="SK8" s="76"/>
      <c r="SL8" s="76"/>
      <c r="SM8" s="76"/>
      <c r="SN8" s="76"/>
      <c r="SO8" s="76"/>
      <c r="SP8" s="76"/>
      <c r="SQ8" s="76"/>
      <c r="SR8" s="76"/>
      <c r="SS8" s="76"/>
      <c r="ST8" s="76"/>
      <c r="SU8" s="76"/>
      <c r="SV8" s="76"/>
      <c r="SW8" s="76"/>
      <c r="SX8" s="76"/>
      <c r="SY8" s="76"/>
      <c r="SZ8" s="76"/>
      <c r="TA8" s="76"/>
      <c r="TB8" s="76"/>
      <c r="TC8" s="76"/>
      <c r="TD8" s="76"/>
      <c r="TE8" s="76"/>
      <c r="TF8" s="76"/>
      <c r="TG8" s="76"/>
      <c r="TH8" s="76"/>
      <c r="TI8" s="76"/>
      <c r="TJ8" s="76"/>
      <c r="TK8" s="76"/>
      <c r="TL8" s="76"/>
      <c r="TM8" s="76"/>
      <c r="TN8" s="76"/>
      <c r="TO8" s="76"/>
      <c r="TP8" s="76"/>
      <c r="TQ8" s="76"/>
      <c r="TR8" s="76"/>
      <c r="TS8" s="76"/>
      <c r="TT8" s="76"/>
      <c r="TU8" s="76"/>
      <c r="TV8" s="76"/>
      <c r="TW8" s="76"/>
      <c r="TX8" s="76"/>
      <c r="TY8" s="76"/>
      <c r="TZ8" s="76"/>
      <c r="UA8" s="76"/>
      <c r="UB8" s="76"/>
      <c r="UC8" s="76"/>
      <c r="UD8" s="76"/>
      <c r="UE8" s="76"/>
      <c r="UF8" s="76"/>
      <c r="UG8" s="76"/>
      <c r="UH8" s="76"/>
      <c r="UI8" s="76"/>
      <c r="UJ8" s="76"/>
      <c r="UK8" s="76"/>
      <c r="UL8" s="76"/>
      <c r="UM8" s="76"/>
      <c r="UN8" s="76"/>
      <c r="UO8" s="76"/>
      <c r="UP8" s="76"/>
      <c r="UQ8" s="76"/>
      <c r="UR8" s="76"/>
      <c r="US8" s="76"/>
      <c r="UT8" s="76"/>
      <c r="UU8" s="76"/>
      <c r="UV8" s="76"/>
      <c r="UW8" s="76"/>
      <c r="UX8" s="76"/>
      <c r="UY8" s="76"/>
      <c r="UZ8" s="76"/>
      <c r="VA8" s="76"/>
      <c r="VB8" s="76"/>
      <c r="VC8" s="76"/>
      <c r="VD8" s="76"/>
      <c r="VE8" s="76"/>
      <c r="VF8" s="76"/>
      <c r="VG8" s="76"/>
      <c r="VH8" s="76"/>
      <c r="VI8" s="76"/>
      <c r="VJ8" s="76"/>
      <c r="VK8" s="76"/>
      <c r="VL8" s="76"/>
      <c r="VM8" s="76"/>
      <c r="VN8" s="76"/>
      <c r="VO8" s="76"/>
      <c r="VP8" s="76"/>
      <c r="VQ8" s="76"/>
      <c r="VR8" s="76"/>
      <c r="VS8" s="76"/>
      <c r="VT8" s="76"/>
      <c r="VU8" s="76"/>
      <c r="VV8" s="76"/>
      <c r="VW8" s="76"/>
      <c r="VX8" s="76"/>
      <c r="VY8" s="76"/>
      <c r="VZ8" s="76"/>
      <c r="WA8" s="76"/>
      <c r="WB8" s="76"/>
      <c r="WC8" s="76"/>
      <c r="WD8" s="76"/>
      <c r="WE8" s="76"/>
      <c r="WF8" s="76"/>
      <c r="WG8" s="76"/>
      <c r="WH8" s="76"/>
      <c r="WI8" s="76"/>
      <c r="WJ8" s="76"/>
      <c r="WK8" s="76"/>
      <c r="WL8" s="76"/>
      <c r="WM8" s="76"/>
      <c r="WN8" s="76"/>
      <c r="WO8" s="76"/>
      <c r="WP8" s="76"/>
      <c r="WQ8" s="76"/>
      <c r="WR8" s="76"/>
      <c r="WS8" s="76"/>
      <c r="WT8" s="76"/>
      <c r="WU8" s="76"/>
      <c r="WV8" s="76"/>
      <c r="WW8" s="76"/>
      <c r="WX8" s="76"/>
      <c r="WY8" s="76"/>
      <c r="WZ8" s="76"/>
      <c r="XA8" s="76"/>
      <c r="XB8" s="76"/>
      <c r="XC8" s="76"/>
      <c r="XD8" s="76"/>
      <c r="XE8" s="76"/>
      <c r="XF8" s="76"/>
      <c r="XG8" s="76"/>
      <c r="XH8" s="76"/>
      <c r="XI8" s="76"/>
      <c r="XJ8" s="76"/>
      <c r="XK8" s="76"/>
      <c r="XL8" s="76"/>
      <c r="XM8" s="76"/>
      <c r="XN8" s="76"/>
      <c r="XO8" s="76"/>
      <c r="XP8" s="76"/>
      <c r="XQ8" s="76"/>
      <c r="XR8" s="76"/>
      <c r="XS8" s="76"/>
      <c r="XT8" s="76"/>
      <c r="XU8" s="76"/>
      <c r="XV8" s="76"/>
      <c r="XW8" s="76"/>
      <c r="XX8" s="76"/>
      <c r="XY8" s="76"/>
      <c r="XZ8" s="76"/>
      <c r="YA8" s="76"/>
      <c r="YB8" s="76"/>
      <c r="YC8" s="76"/>
      <c r="YD8" s="76"/>
      <c r="YE8" s="76"/>
      <c r="YF8" s="76"/>
      <c r="YG8" s="76"/>
      <c r="YH8" s="76"/>
      <c r="YI8" s="76"/>
      <c r="YJ8" s="76"/>
      <c r="YK8" s="76"/>
      <c r="YL8" s="76"/>
      <c r="YM8" s="76"/>
      <c r="YN8" s="76"/>
      <c r="YO8" s="76"/>
      <c r="YP8" s="76"/>
      <c r="YQ8" s="76"/>
      <c r="YR8" s="76"/>
      <c r="YS8" s="76"/>
      <c r="YT8" s="76"/>
      <c r="YU8" s="76"/>
      <c r="YV8" s="76"/>
      <c r="YW8" s="76"/>
      <c r="YX8" s="76"/>
      <c r="YY8" s="76"/>
      <c r="YZ8" s="76"/>
      <c r="ZA8" s="76"/>
      <c r="ZB8" s="76"/>
      <c r="ZC8" s="76"/>
      <c r="ZD8" s="76"/>
      <c r="ZE8" s="76"/>
      <c r="ZF8" s="76"/>
      <c r="ZG8" s="76"/>
      <c r="ZH8" s="76"/>
      <c r="ZI8" s="76"/>
      <c r="ZJ8" s="76"/>
      <c r="ZK8" s="76"/>
      <c r="ZL8" s="76"/>
      <c r="ZM8" s="76"/>
      <c r="ZN8" s="76"/>
      <c r="ZO8" s="76"/>
      <c r="ZP8" s="76"/>
      <c r="ZQ8" s="76"/>
      <c r="ZR8" s="76"/>
      <c r="ZS8" s="76"/>
      <c r="ZT8" s="76"/>
      <c r="ZU8" s="76"/>
      <c r="ZV8" s="76"/>
      <c r="ZW8" s="76"/>
      <c r="ZX8" s="76"/>
      <c r="ZY8" s="76"/>
      <c r="ZZ8" s="76"/>
      <c r="AAA8" s="76"/>
      <c r="AAB8" s="76"/>
      <c r="AAC8" s="76"/>
      <c r="AAD8" s="76"/>
      <c r="AAE8" s="76"/>
      <c r="AAF8" s="76"/>
      <c r="AAG8" s="76"/>
      <c r="AAH8" s="76"/>
      <c r="AAI8" s="76"/>
      <c r="AAJ8" s="76"/>
      <c r="AAK8" s="76"/>
      <c r="AAL8" s="76"/>
      <c r="AAM8" s="76"/>
      <c r="AAN8" s="76"/>
      <c r="AAO8" s="76"/>
      <c r="AAP8" s="76"/>
      <c r="AAQ8" s="76"/>
      <c r="AAR8" s="76"/>
      <c r="AAS8" s="76"/>
      <c r="AAT8" s="76"/>
      <c r="AAU8" s="76"/>
      <c r="AAV8" s="76"/>
      <c r="AAW8" s="76"/>
      <c r="AAX8" s="76"/>
      <c r="AAY8" s="76"/>
      <c r="AAZ8" s="76"/>
      <c r="ABA8" s="76"/>
      <c r="ABB8" s="76"/>
      <c r="ABC8" s="76"/>
      <c r="ABD8" s="76"/>
      <c r="ABE8" s="76"/>
      <c r="ABF8" s="76"/>
      <c r="ABG8" s="76"/>
      <c r="ABH8" s="76"/>
      <c r="ABI8" s="76"/>
      <c r="ABJ8" s="76"/>
      <c r="ABK8" s="76"/>
      <c r="ABL8" s="76"/>
      <c r="ABM8" s="76"/>
      <c r="ABN8" s="76"/>
      <c r="ABO8" s="76"/>
      <c r="ABP8" s="76"/>
      <c r="ABQ8" s="76"/>
      <c r="ABR8" s="76"/>
      <c r="ABS8" s="76"/>
      <c r="ABT8" s="76"/>
      <c r="ABU8" s="76"/>
      <c r="ABV8" s="76"/>
      <c r="ABW8" s="76"/>
      <c r="ABX8" s="76"/>
      <c r="ABY8" s="76"/>
      <c r="ABZ8" s="76"/>
      <c r="ACA8" s="76"/>
      <c r="ACB8" s="76"/>
      <c r="ACC8" s="76"/>
      <c r="ACD8" s="76"/>
      <c r="ACE8" s="76"/>
      <c r="ACF8" s="76"/>
      <c r="ACG8" s="76"/>
      <c r="ACH8" s="76"/>
      <c r="ACI8" s="76"/>
      <c r="ACJ8" s="76"/>
      <c r="ACK8" s="76"/>
      <c r="ACL8" s="76"/>
      <c r="ACM8" s="76"/>
      <c r="ACN8" s="76"/>
      <c r="ACO8" s="76"/>
      <c r="ACP8" s="76"/>
      <c r="ACQ8" s="76"/>
      <c r="ACR8" s="76"/>
      <c r="ACS8" s="76"/>
      <c r="ACT8" s="76"/>
      <c r="ACU8" s="76"/>
      <c r="ACV8" s="76"/>
      <c r="ACW8" s="76"/>
      <c r="ACX8" s="76"/>
      <c r="ACY8" s="76"/>
      <c r="ACZ8" s="76"/>
      <c r="ADA8" s="76"/>
      <c r="ADB8" s="76"/>
      <c r="ADC8" s="76"/>
      <c r="ADD8" s="76"/>
      <c r="ADE8" s="76"/>
      <c r="ADF8" s="76"/>
      <c r="ADG8" s="76"/>
      <c r="ADH8" s="76"/>
      <c r="ADI8" s="76"/>
      <c r="ADJ8" s="76"/>
      <c r="ADK8" s="76"/>
      <c r="ADL8" s="76"/>
      <c r="ADM8" s="76"/>
      <c r="ADN8" s="76"/>
      <c r="ADO8" s="76"/>
      <c r="ADP8" s="76"/>
      <c r="ADQ8" s="76"/>
      <c r="ADR8" s="76"/>
      <c r="ADS8" s="76"/>
      <c r="ADT8" s="76"/>
      <c r="ADU8" s="76"/>
      <c r="ADV8" s="76"/>
      <c r="ADW8" s="76"/>
      <c r="ADX8" s="76"/>
      <c r="ADY8" s="76"/>
      <c r="ADZ8" s="76"/>
      <c r="AEA8" s="76"/>
      <c r="AEB8" s="76"/>
      <c r="AEC8" s="76"/>
      <c r="AED8" s="76"/>
      <c r="AEE8" s="76"/>
      <c r="AEF8" s="76"/>
      <c r="AEG8" s="76"/>
      <c r="AEH8" s="76"/>
      <c r="AEI8" s="76"/>
      <c r="AEJ8" s="76"/>
      <c r="AEK8" s="76"/>
      <c r="AEL8" s="76"/>
      <c r="AEM8" s="76"/>
      <c r="AEN8" s="76"/>
      <c r="AEO8" s="76"/>
      <c r="AEP8" s="76"/>
      <c r="AEQ8" s="76"/>
      <c r="AER8" s="76"/>
      <c r="AES8" s="76"/>
      <c r="AET8" s="76"/>
      <c r="AEU8" s="76"/>
      <c r="AEV8" s="76"/>
      <c r="AEW8" s="76"/>
      <c r="AEX8" s="76"/>
      <c r="AEY8" s="76"/>
      <c r="AEZ8" s="76"/>
      <c r="AFA8" s="76"/>
      <c r="AFB8" s="76"/>
      <c r="AFC8" s="76"/>
      <c r="AFD8" s="76"/>
      <c r="AFE8" s="76"/>
      <c r="AFF8" s="76"/>
      <c r="AFG8" s="76"/>
      <c r="AFH8" s="76"/>
      <c r="AFI8" s="76"/>
      <c r="AFJ8" s="76"/>
      <c r="AFK8" s="76"/>
      <c r="AFL8" s="76"/>
      <c r="AFM8" s="76"/>
      <c r="AFN8" s="76"/>
      <c r="AFO8" s="76"/>
      <c r="AFP8" s="76"/>
      <c r="AFQ8" s="76"/>
      <c r="AFR8" s="76"/>
      <c r="AFS8" s="76"/>
      <c r="AFT8" s="76"/>
      <c r="AFU8" s="76"/>
      <c r="AFV8" s="76"/>
      <c r="AFW8" s="76"/>
      <c r="AFX8" s="76"/>
      <c r="AFY8" s="76"/>
      <c r="AFZ8" s="76"/>
      <c r="AGA8" s="76"/>
      <c r="AGB8" s="76"/>
      <c r="AGC8" s="76"/>
      <c r="AGD8" s="76"/>
      <c r="AGE8" s="76"/>
      <c r="AGF8" s="76"/>
      <c r="AGG8" s="76"/>
      <c r="AGH8" s="76"/>
      <c r="AGI8" s="76"/>
      <c r="AGJ8" s="76"/>
      <c r="AGK8" s="76"/>
      <c r="AGL8" s="76"/>
      <c r="AGM8" s="76"/>
      <c r="AGN8" s="76"/>
      <c r="AGO8" s="76"/>
      <c r="AGP8" s="76"/>
      <c r="AGQ8" s="76"/>
      <c r="AGR8" s="76"/>
      <c r="AGS8" s="76"/>
      <c r="AGT8" s="76"/>
      <c r="AGU8" s="76"/>
      <c r="AGV8" s="76"/>
      <c r="AGW8" s="76"/>
      <c r="AGX8" s="76"/>
      <c r="AGY8" s="76"/>
      <c r="AGZ8" s="76"/>
      <c r="AHA8" s="76"/>
      <c r="AHB8" s="76"/>
      <c r="AHC8" s="76"/>
      <c r="AHD8" s="76"/>
      <c r="AHE8" s="76"/>
      <c r="AHF8" s="76"/>
      <c r="AHG8" s="76"/>
      <c r="AHH8" s="76"/>
      <c r="AHI8" s="76"/>
      <c r="AHJ8" s="76"/>
      <c r="AHK8" s="76"/>
      <c r="AHL8" s="76"/>
      <c r="AHM8" s="76"/>
      <c r="AHN8" s="76"/>
      <c r="AHO8" s="76"/>
      <c r="AHP8" s="76"/>
      <c r="AHQ8" s="76"/>
      <c r="AHR8" s="76"/>
      <c r="AHS8" s="76"/>
      <c r="AHT8" s="76"/>
      <c r="AHU8" s="76"/>
      <c r="AHV8" s="76"/>
      <c r="AHW8" s="76"/>
      <c r="AHX8" s="76"/>
      <c r="AHY8" s="76"/>
      <c r="AHZ8" s="76"/>
      <c r="AIA8" s="76"/>
      <c r="AIB8" s="76"/>
      <c r="AIC8" s="76"/>
      <c r="AID8" s="76"/>
      <c r="AIE8" s="76"/>
      <c r="AIF8" s="76"/>
      <c r="AIG8" s="76"/>
      <c r="AIH8" s="76"/>
      <c r="AII8" s="76"/>
      <c r="AIJ8" s="76"/>
      <c r="AIK8" s="76"/>
      <c r="AIL8" s="76"/>
      <c r="AIM8" s="76"/>
      <c r="AIN8" s="76"/>
      <c r="AIO8" s="76"/>
      <c r="AIP8" s="76"/>
      <c r="AIQ8" s="76"/>
      <c r="AIR8" s="76"/>
      <c r="AIS8" s="76"/>
      <c r="AIT8" s="76"/>
      <c r="AIU8" s="76"/>
      <c r="AIV8" s="76"/>
      <c r="AIW8" s="76"/>
      <c r="AIX8" s="76"/>
      <c r="AIY8" s="76"/>
      <c r="AIZ8" s="76"/>
      <c r="AJA8" s="76"/>
      <c r="AJB8" s="76"/>
      <c r="AJC8" s="76"/>
      <c r="AJD8" s="76"/>
      <c r="AJE8" s="76"/>
      <c r="AJF8" s="76"/>
      <c r="AJG8" s="76"/>
      <c r="AJH8" s="76"/>
      <c r="AJI8" s="76"/>
      <c r="AJJ8" s="76"/>
      <c r="AJK8" s="76"/>
      <c r="AJL8" s="76"/>
      <c r="AJM8" s="76"/>
      <c r="AJN8" s="76"/>
      <c r="AJO8" s="76"/>
      <c r="AJP8" s="76"/>
      <c r="AJQ8" s="76"/>
      <c r="AJR8" s="76"/>
      <c r="AJS8" s="76"/>
      <c r="AJT8" s="76"/>
      <c r="AJU8" s="76"/>
      <c r="AJV8" s="76"/>
      <c r="AJW8" s="76"/>
      <c r="AJX8" s="76"/>
      <c r="AJY8" s="76"/>
      <c r="AJZ8" s="76"/>
      <c r="AKA8" s="76"/>
      <c r="AKB8" s="76"/>
      <c r="AKC8" s="76"/>
      <c r="AKD8" s="76"/>
      <c r="AKE8" s="76"/>
      <c r="AKF8" s="76"/>
      <c r="AKG8" s="76"/>
      <c r="AKH8" s="76"/>
      <c r="AKI8" s="76"/>
      <c r="AKJ8" s="76"/>
      <c r="AKK8" s="76"/>
      <c r="AKL8" s="76"/>
      <c r="AKM8" s="76"/>
      <c r="AKN8" s="76"/>
      <c r="AKO8" s="76"/>
      <c r="AKP8" s="76"/>
      <c r="AKQ8" s="76"/>
      <c r="AKR8" s="76"/>
      <c r="AKS8" s="76"/>
      <c r="AKT8" s="76"/>
      <c r="AKU8" s="76"/>
      <c r="AKV8" s="76"/>
      <c r="AKW8" s="76"/>
      <c r="AKX8" s="76"/>
      <c r="AKY8" s="76"/>
      <c r="AKZ8" s="76"/>
      <c r="ALA8" s="76"/>
      <c r="ALB8" s="76"/>
      <c r="ALC8" s="76"/>
      <c r="ALD8" s="76"/>
      <c r="ALE8" s="76"/>
      <c r="ALF8" s="76"/>
      <c r="ALG8" s="76"/>
      <c r="ALH8" s="76"/>
      <c r="ALI8" s="76"/>
      <c r="ALJ8" s="76"/>
      <c r="ALK8" s="76"/>
      <c r="ALL8" s="76"/>
      <c r="ALM8" s="76"/>
      <c r="ALN8" s="76"/>
      <c r="ALO8" s="76"/>
      <c r="ALP8" s="76"/>
      <c r="ALQ8" s="76"/>
      <c r="ALR8" s="76"/>
      <c r="ALS8" s="76"/>
      <c r="ALT8" s="76"/>
      <c r="ALU8" s="76"/>
      <c r="ALV8" s="76"/>
      <c r="ALW8" s="76"/>
      <c r="ALX8" s="76"/>
      <c r="ALY8" s="76"/>
      <c r="ALZ8" s="76"/>
      <c r="AMA8" s="76"/>
      <c r="AMB8" s="76"/>
      <c r="AMC8" s="76"/>
      <c r="AMD8" s="76"/>
      <c r="AME8" s="76"/>
      <c r="AMF8" s="76"/>
      <c r="AMG8" s="76"/>
      <c r="AMH8" s="76"/>
      <c r="AMI8" s="76"/>
      <c r="AMJ8" s="76"/>
    </row>
    <row r="9" spans="1:1025" x14ac:dyDescent="0.25">
      <c r="A9" s="102"/>
      <c r="B9" s="178"/>
      <c r="C9" s="102"/>
      <c r="D9" s="76"/>
      <c r="E9" s="102"/>
      <c r="F9" s="76"/>
      <c r="G9" s="109"/>
      <c r="H9" s="76"/>
      <c r="I9" s="76"/>
      <c r="J9" s="76"/>
      <c r="N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CZ9" s="76"/>
      <c r="DA9" s="76"/>
      <c r="DB9" s="76"/>
      <c r="DC9" s="76"/>
      <c r="DD9" s="76"/>
      <c r="DE9" s="76"/>
      <c r="DF9" s="76"/>
      <c r="DG9" s="76"/>
      <c r="DH9" s="76"/>
      <c r="DI9" s="76"/>
      <c r="DJ9" s="76"/>
      <c r="DK9" s="76"/>
      <c r="DL9" s="76"/>
      <c r="DM9" s="76"/>
      <c r="DN9" s="76"/>
      <c r="DO9" s="76"/>
      <c r="DP9" s="76"/>
      <c r="DQ9" s="76"/>
      <c r="DR9" s="76"/>
      <c r="DS9" s="76"/>
      <c r="DT9" s="76"/>
      <c r="DU9" s="76"/>
      <c r="DV9" s="76"/>
      <c r="DW9" s="76"/>
      <c r="DX9" s="76"/>
      <c r="DY9" s="76"/>
      <c r="DZ9" s="76"/>
      <c r="EA9" s="76"/>
      <c r="EB9" s="76"/>
      <c r="EC9" s="76"/>
      <c r="ED9" s="76"/>
      <c r="EE9" s="76"/>
      <c r="EF9" s="76"/>
      <c r="EG9" s="76"/>
      <c r="EH9" s="76"/>
      <c r="EI9" s="76"/>
      <c r="EJ9" s="76"/>
      <c r="EK9" s="76"/>
      <c r="EL9" s="76"/>
      <c r="EM9" s="76"/>
      <c r="EN9" s="76"/>
      <c r="EO9" s="76"/>
      <c r="EP9" s="76"/>
      <c r="EQ9" s="76"/>
      <c r="ER9" s="76"/>
      <c r="ES9" s="76"/>
      <c r="ET9" s="76"/>
      <c r="EU9" s="76"/>
      <c r="EV9" s="76"/>
      <c r="EW9" s="76"/>
      <c r="EX9" s="76"/>
      <c r="EY9" s="76"/>
      <c r="EZ9" s="76"/>
      <c r="FA9" s="76"/>
      <c r="FB9" s="76"/>
      <c r="FC9" s="76"/>
      <c r="FD9" s="76"/>
      <c r="FE9" s="76"/>
      <c r="FF9" s="76"/>
      <c r="FG9" s="76"/>
      <c r="FH9" s="76"/>
      <c r="FI9" s="76"/>
      <c r="FJ9" s="76"/>
      <c r="FK9" s="76"/>
      <c r="FL9" s="76"/>
      <c r="FM9" s="76"/>
      <c r="FN9" s="76"/>
      <c r="FO9" s="76"/>
      <c r="FP9" s="76"/>
      <c r="FQ9" s="76"/>
      <c r="FR9" s="76"/>
      <c r="FS9" s="76"/>
      <c r="FT9" s="76"/>
      <c r="FU9" s="76"/>
      <c r="FV9" s="76"/>
      <c r="FW9" s="76"/>
      <c r="FX9" s="76"/>
      <c r="FY9" s="76"/>
      <c r="FZ9" s="76"/>
      <c r="GA9" s="76"/>
      <c r="GB9" s="76"/>
      <c r="GC9" s="76"/>
      <c r="GD9" s="76"/>
      <c r="GE9" s="76"/>
      <c r="GF9" s="76"/>
      <c r="GG9" s="76"/>
      <c r="GH9" s="76"/>
      <c r="GI9" s="76"/>
      <c r="GJ9" s="76"/>
      <c r="GK9" s="76"/>
      <c r="GL9" s="76"/>
      <c r="GM9" s="76"/>
      <c r="GN9" s="76"/>
      <c r="GO9" s="76"/>
      <c r="GP9" s="76"/>
      <c r="GQ9" s="76"/>
      <c r="GR9" s="76"/>
      <c r="GS9" s="76"/>
      <c r="GT9" s="76"/>
      <c r="GU9" s="76"/>
      <c r="GV9" s="76"/>
      <c r="GW9" s="76"/>
      <c r="GX9" s="76"/>
      <c r="GY9" s="76"/>
      <c r="GZ9" s="76"/>
      <c r="HA9" s="76"/>
      <c r="HB9" s="76"/>
      <c r="HC9" s="76"/>
      <c r="HD9" s="76"/>
      <c r="HE9" s="76"/>
      <c r="HF9" s="76"/>
      <c r="HG9" s="76"/>
      <c r="HH9" s="76"/>
      <c r="HI9" s="76"/>
      <c r="HJ9" s="76"/>
      <c r="HK9" s="76"/>
      <c r="HL9" s="76"/>
      <c r="HM9" s="76"/>
      <c r="HN9" s="76"/>
      <c r="HO9" s="76"/>
      <c r="HP9" s="76"/>
      <c r="HQ9" s="76"/>
      <c r="HR9" s="76"/>
      <c r="HS9" s="76"/>
      <c r="HT9" s="76"/>
      <c r="HU9" s="76"/>
      <c r="HV9" s="76"/>
      <c r="HW9" s="76"/>
      <c r="HX9" s="76"/>
      <c r="HY9" s="76"/>
      <c r="HZ9" s="76"/>
      <c r="IA9" s="76"/>
      <c r="IB9" s="76"/>
      <c r="IC9" s="76"/>
      <c r="ID9" s="76"/>
      <c r="IE9" s="76"/>
      <c r="IF9" s="76"/>
      <c r="IG9" s="76"/>
      <c r="IH9" s="76"/>
      <c r="II9" s="76"/>
      <c r="IJ9" s="76"/>
      <c r="IK9" s="76"/>
      <c r="IL9" s="76"/>
      <c r="IM9" s="76"/>
      <c r="IN9" s="76"/>
      <c r="IO9" s="76"/>
      <c r="IP9" s="76"/>
      <c r="IQ9" s="76"/>
      <c r="IR9" s="76"/>
      <c r="IS9" s="76"/>
      <c r="IT9" s="76"/>
      <c r="IU9" s="76"/>
      <c r="IV9" s="76"/>
      <c r="IW9" s="76"/>
      <c r="IX9" s="76"/>
      <c r="IY9" s="76"/>
      <c r="IZ9" s="76"/>
      <c r="JA9" s="76"/>
      <c r="JB9" s="76"/>
      <c r="JC9" s="76"/>
      <c r="JD9" s="76"/>
      <c r="JE9" s="76"/>
      <c r="JF9" s="76"/>
      <c r="JG9" s="76"/>
      <c r="JH9" s="76"/>
      <c r="JI9" s="76"/>
      <c r="JJ9" s="76"/>
      <c r="JK9" s="76"/>
      <c r="JL9" s="76"/>
      <c r="JM9" s="76"/>
      <c r="JN9" s="76"/>
      <c r="JO9" s="76"/>
      <c r="JP9" s="76"/>
      <c r="JQ9" s="76"/>
      <c r="JR9" s="76"/>
      <c r="JS9" s="76"/>
      <c r="JT9" s="76"/>
      <c r="JU9" s="76"/>
      <c r="JV9" s="76"/>
      <c r="JW9" s="76"/>
      <c r="JX9" s="76"/>
      <c r="JY9" s="76"/>
      <c r="JZ9" s="76"/>
      <c r="KA9" s="76"/>
      <c r="KB9" s="76"/>
      <c r="KC9" s="76"/>
      <c r="KD9" s="76"/>
      <c r="KE9" s="76"/>
      <c r="KF9" s="76"/>
      <c r="KG9" s="76"/>
      <c r="KH9" s="76"/>
      <c r="KI9" s="76"/>
      <c r="KJ9" s="76"/>
      <c r="KK9" s="76"/>
      <c r="KL9" s="76"/>
      <c r="KM9" s="76"/>
      <c r="KN9" s="76"/>
      <c r="KO9" s="76"/>
      <c r="KP9" s="76"/>
      <c r="KQ9" s="76"/>
      <c r="KR9" s="76"/>
      <c r="KS9" s="76"/>
      <c r="KT9" s="76"/>
      <c r="KU9" s="76"/>
      <c r="KV9" s="76"/>
      <c r="KW9" s="76"/>
      <c r="KX9" s="76"/>
      <c r="KY9" s="76"/>
      <c r="KZ9" s="76"/>
      <c r="LA9" s="76"/>
      <c r="LB9" s="76"/>
      <c r="LC9" s="76"/>
      <c r="LD9" s="76"/>
      <c r="LE9" s="76"/>
      <c r="LF9" s="76"/>
      <c r="LG9" s="76"/>
      <c r="LH9" s="76"/>
      <c r="LI9" s="76"/>
      <c r="LJ9" s="76"/>
      <c r="LK9" s="76"/>
      <c r="LL9" s="76"/>
      <c r="LM9" s="76"/>
      <c r="LN9" s="76"/>
      <c r="LO9" s="76"/>
      <c r="LP9" s="76"/>
      <c r="LQ9" s="76"/>
      <c r="LR9" s="76"/>
      <c r="LS9" s="76"/>
      <c r="LT9" s="76"/>
      <c r="LU9" s="76"/>
      <c r="LV9" s="76"/>
      <c r="LW9" s="76"/>
      <c r="LX9" s="76"/>
      <c r="LY9" s="76"/>
      <c r="LZ9" s="76"/>
      <c r="MA9" s="76"/>
      <c r="MB9" s="76"/>
      <c r="MC9" s="76"/>
      <c r="MD9" s="76"/>
      <c r="ME9" s="76"/>
      <c r="MF9" s="76"/>
      <c r="MG9" s="76"/>
      <c r="MH9" s="76"/>
      <c r="MI9" s="76"/>
      <c r="MJ9" s="76"/>
      <c r="MK9" s="76"/>
      <c r="ML9" s="76"/>
      <c r="MM9" s="76"/>
      <c r="MN9" s="76"/>
      <c r="MO9" s="76"/>
      <c r="MP9" s="76"/>
      <c r="MQ9" s="76"/>
      <c r="MR9" s="76"/>
      <c r="MS9" s="76"/>
      <c r="MT9" s="76"/>
      <c r="MU9" s="76"/>
      <c r="MV9" s="76"/>
      <c r="MW9" s="76"/>
      <c r="MX9" s="76"/>
      <c r="MY9" s="76"/>
      <c r="MZ9" s="76"/>
      <c r="NA9" s="76"/>
      <c r="NB9" s="76"/>
      <c r="NC9" s="76"/>
      <c r="ND9" s="76"/>
      <c r="NE9" s="76"/>
      <c r="NF9" s="76"/>
      <c r="NG9" s="76"/>
      <c r="NH9" s="76"/>
      <c r="NI9" s="76"/>
      <c r="NJ9" s="76"/>
      <c r="NK9" s="76"/>
      <c r="NL9" s="76"/>
      <c r="NM9" s="76"/>
      <c r="NN9" s="76"/>
      <c r="NO9" s="76"/>
      <c r="NP9" s="76"/>
      <c r="NQ9" s="76"/>
      <c r="NR9" s="76"/>
      <c r="NS9" s="76"/>
      <c r="NT9" s="76"/>
      <c r="NU9" s="76"/>
      <c r="NV9" s="76"/>
      <c r="NW9" s="76"/>
      <c r="NX9" s="76"/>
      <c r="NY9" s="76"/>
      <c r="NZ9" s="76"/>
      <c r="OA9" s="76"/>
      <c r="OB9" s="76"/>
      <c r="OC9" s="76"/>
      <c r="OD9" s="76"/>
      <c r="OE9" s="76"/>
      <c r="OF9" s="76"/>
      <c r="OG9" s="76"/>
      <c r="OH9" s="76"/>
      <c r="OI9" s="76"/>
      <c r="OJ9" s="76"/>
      <c r="OK9" s="76"/>
      <c r="OL9" s="76"/>
      <c r="OM9" s="76"/>
      <c r="ON9" s="76"/>
      <c r="OO9" s="76"/>
      <c r="OP9" s="76"/>
      <c r="OQ9" s="76"/>
      <c r="OR9" s="76"/>
      <c r="OS9" s="76"/>
      <c r="OT9" s="76"/>
      <c r="OU9" s="76"/>
      <c r="OV9" s="76"/>
      <c r="OW9" s="76"/>
      <c r="OX9" s="76"/>
      <c r="OY9" s="76"/>
      <c r="OZ9" s="76"/>
      <c r="PA9" s="76"/>
      <c r="PB9" s="76"/>
      <c r="PC9" s="76"/>
      <c r="PD9" s="76"/>
      <c r="PE9" s="76"/>
      <c r="PF9" s="76"/>
      <c r="PG9" s="76"/>
      <c r="PH9" s="76"/>
      <c r="PI9" s="76"/>
      <c r="PJ9" s="76"/>
      <c r="PK9" s="76"/>
      <c r="PL9" s="76"/>
      <c r="PM9" s="76"/>
      <c r="PN9" s="76"/>
      <c r="PO9" s="76"/>
      <c r="PP9" s="76"/>
      <c r="PQ9" s="76"/>
      <c r="PR9" s="76"/>
      <c r="PS9" s="76"/>
      <c r="PT9" s="76"/>
      <c r="PU9" s="76"/>
      <c r="PV9" s="76"/>
      <c r="PW9" s="76"/>
      <c r="PX9" s="76"/>
      <c r="PY9" s="76"/>
      <c r="PZ9" s="76"/>
      <c r="QA9" s="76"/>
      <c r="QB9" s="76"/>
      <c r="QC9" s="76"/>
      <c r="QD9" s="76"/>
      <c r="QE9" s="76"/>
      <c r="QF9" s="76"/>
      <c r="QG9" s="76"/>
      <c r="QH9" s="76"/>
      <c r="QI9" s="76"/>
      <c r="QJ9" s="76"/>
      <c r="QK9" s="76"/>
      <c r="QL9" s="76"/>
      <c r="QM9" s="76"/>
      <c r="QN9" s="76"/>
      <c r="QO9" s="76"/>
      <c r="QP9" s="76"/>
      <c r="QQ9" s="76"/>
      <c r="QR9" s="76"/>
      <c r="QS9" s="76"/>
      <c r="QT9" s="76"/>
      <c r="QU9" s="76"/>
      <c r="QV9" s="76"/>
      <c r="QW9" s="76"/>
      <c r="QX9" s="76"/>
      <c r="QY9" s="76"/>
      <c r="QZ9" s="76"/>
      <c r="RA9" s="76"/>
      <c r="RB9" s="76"/>
      <c r="RC9" s="76"/>
      <c r="RD9" s="76"/>
      <c r="RE9" s="76"/>
      <c r="RF9" s="76"/>
      <c r="RG9" s="76"/>
      <c r="RH9" s="76"/>
      <c r="RI9" s="76"/>
      <c r="RJ9" s="76"/>
      <c r="RK9" s="76"/>
      <c r="RL9" s="76"/>
      <c r="RM9" s="76"/>
      <c r="RN9" s="76"/>
      <c r="RO9" s="76"/>
      <c r="RP9" s="76"/>
      <c r="RQ9" s="76"/>
      <c r="RR9" s="76"/>
      <c r="RS9" s="76"/>
      <c r="RT9" s="76"/>
      <c r="RU9" s="76"/>
      <c r="RV9" s="76"/>
      <c r="RW9" s="76"/>
      <c r="RX9" s="76"/>
      <c r="RY9" s="76"/>
      <c r="RZ9" s="76"/>
      <c r="SA9" s="76"/>
      <c r="SB9" s="76"/>
      <c r="SC9" s="76"/>
      <c r="SD9" s="76"/>
      <c r="SE9" s="76"/>
      <c r="SF9" s="76"/>
      <c r="SG9" s="76"/>
      <c r="SH9" s="76"/>
      <c r="SI9" s="76"/>
      <c r="SJ9" s="76"/>
      <c r="SK9" s="76"/>
      <c r="SL9" s="76"/>
      <c r="SM9" s="76"/>
      <c r="SN9" s="76"/>
      <c r="SO9" s="76"/>
      <c r="SP9" s="76"/>
      <c r="SQ9" s="76"/>
      <c r="SR9" s="76"/>
      <c r="SS9" s="76"/>
      <c r="ST9" s="76"/>
      <c r="SU9" s="76"/>
      <c r="SV9" s="76"/>
      <c r="SW9" s="76"/>
      <c r="SX9" s="76"/>
      <c r="SY9" s="76"/>
      <c r="SZ9" s="76"/>
      <c r="TA9" s="76"/>
      <c r="TB9" s="76"/>
      <c r="TC9" s="76"/>
      <c r="TD9" s="76"/>
      <c r="TE9" s="76"/>
      <c r="TF9" s="76"/>
      <c r="TG9" s="76"/>
      <c r="TH9" s="76"/>
      <c r="TI9" s="76"/>
      <c r="TJ9" s="76"/>
      <c r="TK9" s="76"/>
      <c r="TL9" s="76"/>
      <c r="TM9" s="76"/>
      <c r="TN9" s="76"/>
      <c r="TO9" s="76"/>
      <c r="TP9" s="76"/>
      <c r="TQ9" s="76"/>
      <c r="TR9" s="76"/>
      <c r="TS9" s="76"/>
      <c r="TT9" s="76"/>
      <c r="TU9" s="76"/>
      <c r="TV9" s="76"/>
      <c r="TW9" s="76"/>
      <c r="TX9" s="76"/>
      <c r="TY9" s="76"/>
      <c r="TZ9" s="76"/>
      <c r="UA9" s="76"/>
      <c r="UB9" s="76"/>
      <c r="UC9" s="76"/>
      <c r="UD9" s="76"/>
      <c r="UE9" s="76"/>
      <c r="UF9" s="76"/>
      <c r="UG9" s="76"/>
      <c r="UH9" s="76"/>
      <c r="UI9" s="76"/>
      <c r="UJ9" s="76"/>
      <c r="UK9" s="76"/>
      <c r="UL9" s="76"/>
      <c r="UM9" s="76"/>
      <c r="UN9" s="76"/>
      <c r="UO9" s="76"/>
      <c r="UP9" s="76"/>
      <c r="UQ9" s="76"/>
      <c r="UR9" s="76"/>
      <c r="US9" s="76"/>
      <c r="UT9" s="76"/>
      <c r="UU9" s="76"/>
      <c r="UV9" s="76"/>
      <c r="UW9" s="76"/>
      <c r="UX9" s="76"/>
      <c r="UY9" s="76"/>
      <c r="UZ9" s="76"/>
      <c r="VA9" s="76"/>
      <c r="VB9" s="76"/>
      <c r="VC9" s="76"/>
      <c r="VD9" s="76"/>
      <c r="VE9" s="76"/>
      <c r="VF9" s="76"/>
      <c r="VG9" s="76"/>
      <c r="VH9" s="76"/>
      <c r="VI9" s="76"/>
      <c r="VJ9" s="76"/>
      <c r="VK9" s="76"/>
      <c r="VL9" s="76"/>
      <c r="VM9" s="76"/>
      <c r="VN9" s="76"/>
      <c r="VO9" s="76"/>
      <c r="VP9" s="76"/>
      <c r="VQ9" s="76"/>
      <c r="VR9" s="76"/>
      <c r="VS9" s="76"/>
      <c r="VT9" s="76"/>
      <c r="VU9" s="76"/>
      <c r="VV9" s="76"/>
      <c r="VW9" s="76"/>
      <c r="VX9" s="76"/>
      <c r="VY9" s="76"/>
      <c r="VZ9" s="76"/>
      <c r="WA9" s="76"/>
      <c r="WB9" s="76"/>
      <c r="WC9" s="76"/>
      <c r="WD9" s="76"/>
      <c r="WE9" s="76"/>
      <c r="WF9" s="76"/>
      <c r="WG9" s="76"/>
      <c r="WH9" s="76"/>
      <c r="WI9" s="76"/>
      <c r="WJ9" s="76"/>
      <c r="WK9" s="76"/>
      <c r="WL9" s="76"/>
      <c r="WM9" s="76"/>
      <c r="WN9" s="76"/>
      <c r="WO9" s="76"/>
      <c r="WP9" s="76"/>
      <c r="WQ9" s="76"/>
      <c r="WR9" s="76"/>
      <c r="WS9" s="76"/>
      <c r="WT9" s="76"/>
      <c r="WU9" s="76"/>
      <c r="WV9" s="76"/>
      <c r="WW9" s="76"/>
      <c r="WX9" s="76"/>
      <c r="WY9" s="76"/>
      <c r="WZ9" s="76"/>
      <c r="XA9" s="76"/>
      <c r="XB9" s="76"/>
      <c r="XC9" s="76"/>
      <c r="XD9" s="76"/>
      <c r="XE9" s="76"/>
      <c r="XF9" s="76"/>
      <c r="XG9" s="76"/>
      <c r="XH9" s="76"/>
      <c r="XI9" s="76"/>
      <c r="XJ9" s="76"/>
      <c r="XK9" s="76"/>
      <c r="XL9" s="76"/>
      <c r="XM9" s="76"/>
      <c r="XN9" s="76"/>
      <c r="XO9" s="76"/>
      <c r="XP9" s="76"/>
      <c r="XQ9" s="76"/>
      <c r="XR9" s="76"/>
      <c r="XS9" s="76"/>
      <c r="XT9" s="76"/>
      <c r="XU9" s="76"/>
      <c r="XV9" s="76"/>
      <c r="XW9" s="76"/>
      <c r="XX9" s="76"/>
      <c r="XY9" s="76"/>
      <c r="XZ9" s="76"/>
      <c r="YA9" s="76"/>
      <c r="YB9" s="76"/>
      <c r="YC9" s="76"/>
      <c r="YD9" s="76"/>
      <c r="YE9" s="76"/>
      <c r="YF9" s="76"/>
      <c r="YG9" s="76"/>
      <c r="YH9" s="76"/>
      <c r="YI9" s="76"/>
      <c r="YJ9" s="76"/>
      <c r="YK9" s="76"/>
      <c r="YL9" s="76"/>
      <c r="YM9" s="76"/>
      <c r="YN9" s="76"/>
      <c r="YO9" s="76"/>
      <c r="YP9" s="76"/>
      <c r="YQ9" s="76"/>
      <c r="YR9" s="76"/>
      <c r="YS9" s="76"/>
      <c r="YT9" s="76"/>
      <c r="YU9" s="76"/>
      <c r="YV9" s="76"/>
      <c r="YW9" s="76"/>
      <c r="YX9" s="76"/>
      <c r="YY9" s="76"/>
      <c r="YZ9" s="76"/>
      <c r="ZA9" s="76"/>
      <c r="ZB9" s="76"/>
      <c r="ZC9" s="76"/>
      <c r="ZD9" s="76"/>
      <c r="ZE9" s="76"/>
      <c r="ZF9" s="76"/>
      <c r="ZG9" s="76"/>
      <c r="ZH9" s="76"/>
      <c r="ZI9" s="76"/>
      <c r="ZJ9" s="76"/>
      <c r="ZK9" s="76"/>
      <c r="ZL9" s="76"/>
      <c r="ZM9" s="76"/>
      <c r="ZN9" s="76"/>
      <c r="ZO9" s="76"/>
      <c r="ZP9" s="76"/>
      <c r="ZQ9" s="76"/>
      <c r="ZR9" s="76"/>
      <c r="ZS9" s="76"/>
      <c r="ZT9" s="76"/>
      <c r="ZU9" s="76"/>
      <c r="ZV9" s="76"/>
      <c r="ZW9" s="76"/>
      <c r="ZX9" s="76"/>
      <c r="ZY9" s="76"/>
      <c r="ZZ9" s="76"/>
      <c r="AAA9" s="76"/>
      <c r="AAB9" s="76"/>
      <c r="AAC9" s="76"/>
      <c r="AAD9" s="76"/>
      <c r="AAE9" s="76"/>
      <c r="AAF9" s="76"/>
      <c r="AAG9" s="76"/>
      <c r="AAH9" s="76"/>
      <c r="AAI9" s="76"/>
      <c r="AAJ9" s="76"/>
      <c r="AAK9" s="76"/>
      <c r="AAL9" s="76"/>
      <c r="AAM9" s="76"/>
      <c r="AAN9" s="76"/>
      <c r="AAO9" s="76"/>
      <c r="AAP9" s="76"/>
      <c r="AAQ9" s="76"/>
      <c r="AAR9" s="76"/>
      <c r="AAS9" s="76"/>
      <c r="AAT9" s="76"/>
      <c r="AAU9" s="76"/>
      <c r="AAV9" s="76"/>
      <c r="AAW9" s="76"/>
      <c r="AAX9" s="76"/>
      <c r="AAY9" s="76"/>
      <c r="AAZ9" s="76"/>
      <c r="ABA9" s="76"/>
      <c r="ABB9" s="76"/>
      <c r="ABC9" s="76"/>
      <c r="ABD9" s="76"/>
      <c r="ABE9" s="76"/>
      <c r="ABF9" s="76"/>
      <c r="ABG9" s="76"/>
      <c r="ABH9" s="76"/>
      <c r="ABI9" s="76"/>
      <c r="ABJ9" s="76"/>
      <c r="ABK9" s="76"/>
      <c r="ABL9" s="76"/>
      <c r="ABM9" s="76"/>
      <c r="ABN9" s="76"/>
      <c r="ABO9" s="76"/>
      <c r="ABP9" s="76"/>
      <c r="ABQ9" s="76"/>
      <c r="ABR9" s="76"/>
      <c r="ABS9" s="76"/>
      <c r="ABT9" s="76"/>
      <c r="ABU9" s="76"/>
      <c r="ABV9" s="76"/>
      <c r="ABW9" s="76"/>
      <c r="ABX9" s="76"/>
      <c r="ABY9" s="76"/>
      <c r="ABZ9" s="76"/>
      <c r="ACA9" s="76"/>
      <c r="ACB9" s="76"/>
      <c r="ACC9" s="76"/>
      <c r="ACD9" s="76"/>
      <c r="ACE9" s="76"/>
      <c r="ACF9" s="76"/>
      <c r="ACG9" s="76"/>
      <c r="ACH9" s="76"/>
      <c r="ACI9" s="76"/>
      <c r="ACJ9" s="76"/>
      <c r="ACK9" s="76"/>
      <c r="ACL9" s="76"/>
      <c r="ACM9" s="76"/>
      <c r="ACN9" s="76"/>
      <c r="ACO9" s="76"/>
      <c r="ACP9" s="76"/>
      <c r="ACQ9" s="76"/>
      <c r="ACR9" s="76"/>
      <c r="ACS9" s="76"/>
      <c r="ACT9" s="76"/>
      <c r="ACU9" s="76"/>
      <c r="ACV9" s="76"/>
      <c r="ACW9" s="76"/>
      <c r="ACX9" s="76"/>
      <c r="ACY9" s="76"/>
      <c r="ACZ9" s="76"/>
      <c r="ADA9" s="76"/>
      <c r="ADB9" s="76"/>
      <c r="ADC9" s="76"/>
      <c r="ADD9" s="76"/>
      <c r="ADE9" s="76"/>
      <c r="ADF9" s="76"/>
      <c r="ADG9" s="76"/>
      <c r="ADH9" s="76"/>
      <c r="ADI9" s="76"/>
      <c r="ADJ9" s="76"/>
      <c r="ADK9" s="76"/>
      <c r="ADL9" s="76"/>
      <c r="ADM9" s="76"/>
      <c r="ADN9" s="76"/>
      <c r="ADO9" s="76"/>
      <c r="ADP9" s="76"/>
      <c r="ADQ9" s="76"/>
      <c r="ADR9" s="76"/>
      <c r="ADS9" s="76"/>
      <c r="ADT9" s="76"/>
      <c r="ADU9" s="76"/>
      <c r="ADV9" s="76"/>
      <c r="ADW9" s="76"/>
      <c r="ADX9" s="76"/>
      <c r="ADY9" s="76"/>
      <c r="ADZ9" s="76"/>
      <c r="AEA9" s="76"/>
      <c r="AEB9" s="76"/>
      <c r="AEC9" s="76"/>
      <c r="AED9" s="76"/>
      <c r="AEE9" s="76"/>
      <c r="AEF9" s="76"/>
      <c r="AEG9" s="76"/>
      <c r="AEH9" s="76"/>
      <c r="AEI9" s="76"/>
      <c r="AEJ9" s="76"/>
      <c r="AEK9" s="76"/>
      <c r="AEL9" s="76"/>
      <c r="AEM9" s="76"/>
      <c r="AEN9" s="76"/>
      <c r="AEO9" s="76"/>
      <c r="AEP9" s="76"/>
      <c r="AEQ9" s="76"/>
      <c r="AER9" s="76"/>
      <c r="AES9" s="76"/>
      <c r="AET9" s="76"/>
      <c r="AEU9" s="76"/>
      <c r="AEV9" s="76"/>
      <c r="AEW9" s="76"/>
      <c r="AEX9" s="76"/>
      <c r="AEY9" s="76"/>
      <c r="AEZ9" s="76"/>
      <c r="AFA9" s="76"/>
      <c r="AFB9" s="76"/>
      <c r="AFC9" s="76"/>
      <c r="AFD9" s="76"/>
      <c r="AFE9" s="76"/>
      <c r="AFF9" s="76"/>
      <c r="AFG9" s="76"/>
      <c r="AFH9" s="76"/>
      <c r="AFI9" s="76"/>
      <c r="AFJ9" s="76"/>
      <c r="AFK9" s="76"/>
      <c r="AFL9" s="76"/>
      <c r="AFM9" s="76"/>
      <c r="AFN9" s="76"/>
      <c r="AFO9" s="76"/>
      <c r="AFP9" s="76"/>
      <c r="AFQ9" s="76"/>
      <c r="AFR9" s="76"/>
      <c r="AFS9" s="76"/>
      <c r="AFT9" s="76"/>
      <c r="AFU9" s="76"/>
      <c r="AFV9" s="76"/>
      <c r="AFW9" s="76"/>
      <c r="AFX9" s="76"/>
      <c r="AFY9" s="76"/>
      <c r="AFZ9" s="76"/>
      <c r="AGA9" s="76"/>
      <c r="AGB9" s="76"/>
      <c r="AGC9" s="76"/>
      <c r="AGD9" s="76"/>
      <c r="AGE9" s="76"/>
      <c r="AGF9" s="76"/>
      <c r="AGG9" s="76"/>
      <c r="AGH9" s="76"/>
      <c r="AGI9" s="76"/>
      <c r="AGJ9" s="76"/>
      <c r="AGK9" s="76"/>
      <c r="AGL9" s="76"/>
      <c r="AGM9" s="76"/>
      <c r="AGN9" s="76"/>
      <c r="AGO9" s="76"/>
      <c r="AGP9" s="76"/>
      <c r="AGQ9" s="76"/>
      <c r="AGR9" s="76"/>
      <c r="AGS9" s="76"/>
      <c r="AGT9" s="76"/>
      <c r="AGU9" s="76"/>
      <c r="AGV9" s="76"/>
      <c r="AGW9" s="76"/>
      <c r="AGX9" s="76"/>
      <c r="AGY9" s="76"/>
      <c r="AGZ9" s="76"/>
      <c r="AHA9" s="76"/>
      <c r="AHB9" s="76"/>
      <c r="AHC9" s="76"/>
      <c r="AHD9" s="76"/>
      <c r="AHE9" s="76"/>
      <c r="AHF9" s="76"/>
      <c r="AHG9" s="76"/>
      <c r="AHH9" s="76"/>
      <c r="AHI9" s="76"/>
      <c r="AHJ9" s="76"/>
      <c r="AHK9" s="76"/>
      <c r="AHL9" s="76"/>
      <c r="AHM9" s="76"/>
      <c r="AHN9" s="76"/>
      <c r="AHO9" s="76"/>
      <c r="AHP9" s="76"/>
      <c r="AHQ9" s="76"/>
      <c r="AHR9" s="76"/>
      <c r="AHS9" s="76"/>
      <c r="AHT9" s="76"/>
      <c r="AHU9" s="76"/>
      <c r="AHV9" s="76"/>
      <c r="AHW9" s="76"/>
      <c r="AHX9" s="76"/>
      <c r="AHY9" s="76"/>
      <c r="AHZ9" s="76"/>
      <c r="AIA9" s="76"/>
      <c r="AIB9" s="76"/>
      <c r="AIC9" s="76"/>
      <c r="AID9" s="76"/>
      <c r="AIE9" s="76"/>
      <c r="AIF9" s="76"/>
      <c r="AIG9" s="76"/>
      <c r="AIH9" s="76"/>
      <c r="AII9" s="76"/>
      <c r="AIJ9" s="76"/>
      <c r="AIK9" s="76"/>
      <c r="AIL9" s="76"/>
      <c r="AIM9" s="76"/>
      <c r="AIN9" s="76"/>
      <c r="AIO9" s="76"/>
      <c r="AIP9" s="76"/>
      <c r="AIQ9" s="76"/>
      <c r="AIR9" s="76"/>
      <c r="AIS9" s="76"/>
      <c r="AIT9" s="76"/>
      <c r="AIU9" s="76"/>
      <c r="AIV9" s="76"/>
      <c r="AIW9" s="76"/>
      <c r="AIX9" s="76"/>
      <c r="AIY9" s="76"/>
      <c r="AIZ9" s="76"/>
      <c r="AJA9" s="76"/>
      <c r="AJB9" s="76"/>
      <c r="AJC9" s="76"/>
      <c r="AJD9" s="76"/>
      <c r="AJE9" s="76"/>
      <c r="AJF9" s="76"/>
      <c r="AJG9" s="76"/>
      <c r="AJH9" s="76"/>
      <c r="AJI9" s="76"/>
      <c r="AJJ9" s="76"/>
      <c r="AJK9" s="76"/>
      <c r="AJL9" s="76"/>
      <c r="AJM9" s="76"/>
      <c r="AJN9" s="76"/>
      <c r="AJO9" s="76"/>
      <c r="AJP9" s="76"/>
      <c r="AJQ9" s="76"/>
      <c r="AJR9" s="76"/>
      <c r="AJS9" s="76"/>
      <c r="AJT9" s="76"/>
      <c r="AJU9" s="76"/>
      <c r="AJV9" s="76"/>
      <c r="AJW9" s="76"/>
      <c r="AJX9" s="76"/>
      <c r="AJY9" s="76"/>
      <c r="AJZ9" s="76"/>
      <c r="AKA9" s="76"/>
      <c r="AKB9" s="76"/>
      <c r="AKC9" s="76"/>
      <c r="AKD9" s="76"/>
      <c r="AKE9" s="76"/>
      <c r="AKF9" s="76"/>
      <c r="AKG9" s="76"/>
      <c r="AKH9" s="76"/>
      <c r="AKI9" s="76"/>
      <c r="AKJ9" s="76"/>
      <c r="AKK9" s="76"/>
      <c r="AKL9" s="76"/>
      <c r="AKM9" s="76"/>
      <c r="AKN9" s="76"/>
      <c r="AKO9" s="76"/>
      <c r="AKP9" s="76"/>
      <c r="AKQ9" s="76"/>
      <c r="AKR9" s="76"/>
      <c r="AKS9" s="76"/>
      <c r="AKT9" s="76"/>
      <c r="AKU9" s="76"/>
      <c r="AKV9" s="76"/>
      <c r="AKW9" s="76"/>
      <c r="AKX9" s="76"/>
      <c r="AKY9" s="76"/>
      <c r="AKZ9" s="76"/>
      <c r="ALA9" s="76"/>
      <c r="ALB9" s="76"/>
      <c r="ALC9" s="76"/>
      <c r="ALD9" s="76"/>
      <c r="ALE9" s="76"/>
      <c r="ALF9" s="76"/>
      <c r="ALG9" s="76"/>
      <c r="ALH9" s="76"/>
      <c r="ALI9" s="76"/>
      <c r="ALJ9" s="76"/>
      <c r="ALK9" s="76"/>
      <c r="ALL9" s="76"/>
      <c r="ALM9" s="76"/>
      <c r="ALN9" s="76"/>
      <c r="ALO9" s="76"/>
      <c r="ALP9" s="76"/>
      <c r="ALQ9" s="76"/>
      <c r="ALR9" s="76"/>
      <c r="ALS9" s="76"/>
      <c r="ALT9" s="76"/>
      <c r="ALU9" s="76"/>
      <c r="ALV9" s="76"/>
      <c r="ALW9" s="76"/>
      <c r="ALX9" s="76"/>
      <c r="ALY9" s="76"/>
      <c r="ALZ9" s="76"/>
      <c r="AMA9" s="76"/>
      <c r="AMB9" s="76"/>
      <c r="AMC9" s="76"/>
      <c r="AMD9" s="76"/>
      <c r="AME9" s="76"/>
      <c r="AMF9" s="76"/>
      <c r="AMG9" s="76"/>
      <c r="AMH9" s="76"/>
      <c r="AMI9" s="76"/>
      <c r="AMJ9" s="76"/>
    </row>
    <row r="10" spans="1:1025" s="180" customFormat="1" x14ac:dyDescent="0.25">
      <c r="A10" s="112" t="s">
        <v>51</v>
      </c>
      <c r="B10" s="111" t="s">
        <v>52</v>
      </c>
      <c r="C10" s="111" t="s">
        <v>53</v>
      </c>
      <c r="D10" s="113" t="s">
        <v>36</v>
      </c>
      <c r="E10" s="112" t="s">
        <v>54</v>
      </c>
      <c r="F10" s="113" t="s">
        <v>37</v>
      </c>
      <c r="G10" s="113" t="s">
        <v>55</v>
      </c>
      <c r="H10" s="113" t="s">
        <v>39</v>
      </c>
      <c r="I10" s="113" t="s">
        <v>56</v>
      </c>
      <c r="J10" s="112" t="s">
        <v>100</v>
      </c>
      <c r="K10" s="179"/>
      <c r="L10" s="77"/>
      <c r="M10" s="77"/>
      <c r="O10" s="254"/>
    </row>
    <row r="11" spans="1:1025" s="161" customFormat="1" x14ac:dyDescent="0.25">
      <c r="A11" s="636" t="s">
        <v>117</v>
      </c>
      <c r="B11" s="190"/>
      <c r="C11" s="95"/>
      <c r="D11" s="97">
        <f>SUM(D12:D15)</f>
        <v>6037.5</v>
      </c>
      <c r="E11" s="97"/>
      <c r="F11" s="97">
        <f t="shared" ref="F11:H11" si="0">SUM(F12:F15)</f>
        <v>6037.5</v>
      </c>
      <c r="G11" s="97"/>
      <c r="H11" s="97">
        <f t="shared" si="0"/>
        <v>5997.2479874999999</v>
      </c>
      <c r="I11" s="191">
        <f>H6</f>
        <v>68298135</v>
      </c>
      <c r="J11" s="117"/>
      <c r="K11" s="77" t="e">
        <f>VLOOKUP(B11,[2]CaNhan!$A$1:$D$252,4,0)</f>
        <v>#N/A</v>
      </c>
      <c r="L11" s="77" t="e">
        <f t="shared" ref="L11" si="1">D11-K11</f>
        <v>#N/A</v>
      </c>
      <c r="M11" s="77" t="e">
        <f>VLOOKUP(B11,[3]CaNhan!$A$2:$E$249,5,0)</f>
        <v>#N/A</v>
      </c>
      <c r="N11" s="249" t="e">
        <f t="shared" ref="N11:N15" si="2">E11-M11</f>
        <v>#N/A</v>
      </c>
      <c r="O11" s="254" t="e">
        <f>VLOOKUP(B11,[3]CaNhan!$A$2:$G$249,7,0)</f>
        <v>#N/A</v>
      </c>
    </row>
    <row r="12" spans="1:1025" s="189" customFormat="1" x14ac:dyDescent="0.25">
      <c r="A12" s="636"/>
      <c r="B12" s="185">
        <v>1</v>
      </c>
      <c r="C12" s="117" t="s">
        <v>124</v>
      </c>
      <c r="D12" s="25">
        <v>1725</v>
      </c>
      <c r="E12" s="251">
        <v>1</v>
      </c>
      <c r="F12" s="25">
        <f>D12*E12</f>
        <v>1725</v>
      </c>
      <c r="G12" s="25">
        <f>VLOOKUP(B12,[1]CaNhan!$A$1:$G$252,7,0)</f>
        <v>0.99333300000000002</v>
      </c>
      <c r="H12" s="25">
        <f>F12*G12</f>
        <v>1713.499425</v>
      </c>
      <c r="I12" s="193">
        <f>I$11/H$11*H12</f>
        <v>19513752.857142858</v>
      </c>
      <c r="J12" s="117"/>
      <c r="K12" s="77">
        <f>VLOOKUP(B12,[1]CaNhan!$A$1:$D$252,4,0)</f>
        <v>1725</v>
      </c>
      <c r="L12" s="77">
        <f>D12-K12</f>
        <v>0</v>
      </c>
      <c r="M12" s="77">
        <f>VLOOKUP(B12,[3]CaNhan!$A$2:$E$249,5,0)</f>
        <v>1.05</v>
      </c>
      <c r="N12" s="249">
        <f t="shared" si="2"/>
        <v>-5.0000000000000044E-2</v>
      </c>
      <c r="O12" s="254">
        <f>VLOOKUP(B12,[3]CaNhan!$A$2:$G$249,7,0)</f>
        <v>1</v>
      </c>
    </row>
    <row r="13" spans="1:1025" x14ac:dyDescent="0.25">
      <c r="A13" s="636"/>
      <c r="B13" s="185">
        <v>7</v>
      </c>
      <c r="C13" s="117" t="s">
        <v>153</v>
      </c>
      <c r="D13" s="25">
        <v>1437.5</v>
      </c>
      <c r="E13" s="251">
        <v>1</v>
      </c>
      <c r="F13" s="25">
        <f t="shared" ref="F13:F15" si="3">D13*E13</f>
        <v>1437.5</v>
      </c>
      <c r="G13" s="25">
        <f>VLOOKUP(B13,[1]CaNhan!$A$1:$G$252,7,0)</f>
        <v>0.99333300000000002</v>
      </c>
      <c r="H13" s="25">
        <f t="shared" ref="H13:H15" si="4">F13*G13</f>
        <v>1427.9161875</v>
      </c>
      <c r="I13" s="193">
        <f t="shared" ref="I13:I15" si="5">I$11/H$11*H13</f>
        <v>16261460.714285715</v>
      </c>
      <c r="J13" s="117"/>
      <c r="K13" s="77">
        <f>VLOOKUP(B13,[1]CaNhan!$A$1:$D$252,4,0)</f>
        <v>1437.5</v>
      </c>
      <c r="L13" s="77">
        <f t="shared" ref="L13:L15" si="6">D13-K13</f>
        <v>0</v>
      </c>
      <c r="M13" s="77">
        <f>VLOOKUP(B13,[3]CaNhan!$A$2:$E$249,5,0)</f>
        <v>1.05</v>
      </c>
      <c r="N13" s="249">
        <f t="shared" si="2"/>
        <v>-5.0000000000000044E-2</v>
      </c>
      <c r="O13" s="254">
        <f>VLOOKUP(B13,[3]CaNhan!$A$2:$G$249,7,0)</f>
        <v>1</v>
      </c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  <c r="DF13" s="76"/>
      <c r="DG13" s="76"/>
      <c r="DH13" s="76"/>
      <c r="DI13" s="76"/>
      <c r="DJ13" s="76"/>
      <c r="DK13" s="76"/>
      <c r="DL13" s="76"/>
      <c r="DM13" s="76"/>
      <c r="DN13" s="76"/>
      <c r="DO13" s="76"/>
      <c r="DP13" s="76"/>
      <c r="DQ13" s="76"/>
      <c r="DR13" s="76"/>
      <c r="DS13" s="76"/>
      <c r="DT13" s="76"/>
      <c r="DU13" s="76"/>
      <c r="DV13" s="76"/>
      <c r="DW13" s="76"/>
      <c r="DX13" s="76"/>
      <c r="DY13" s="76"/>
      <c r="DZ13" s="76"/>
      <c r="EA13" s="76"/>
      <c r="EB13" s="76"/>
      <c r="EC13" s="76"/>
      <c r="ED13" s="76"/>
      <c r="EE13" s="76"/>
      <c r="EF13" s="76"/>
      <c r="EG13" s="76"/>
      <c r="EH13" s="76"/>
      <c r="EI13" s="76"/>
      <c r="EJ13" s="76"/>
      <c r="EK13" s="76"/>
      <c r="EL13" s="76"/>
      <c r="EM13" s="76"/>
      <c r="EN13" s="76"/>
      <c r="EO13" s="76"/>
      <c r="EP13" s="76"/>
      <c r="EQ13" s="76"/>
      <c r="ER13" s="76"/>
      <c r="ES13" s="76"/>
      <c r="ET13" s="76"/>
      <c r="EU13" s="76"/>
      <c r="EV13" s="76"/>
      <c r="EW13" s="76"/>
      <c r="EX13" s="76"/>
      <c r="EY13" s="76"/>
      <c r="EZ13" s="76"/>
      <c r="FA13" s="76"/>
      <c r="FB13" s="76"/>
      <c r="FC13" s="76"/>
      <c r="FD13" s="76"/>
      <c r="FE13" s="76"/>
      <c r="FF13" s="76"/>
      <c r="FG13" s="76"/>
      <c r="FH13" s="76"/>
      <c r="FI13" s="76"/>
      <c r="FJ13" s="76"/>
      <c r="FK13" s="76"/>
      <c r="FL13" s="76"/>
      <c r="FM13" s="76"/>
      <c r="FN13" s="76"/>
      <c r="FO13" s="76"/>
      <c r="FP13" s="76"/>
      <c r="FQ13" s="76"/>
      <c r="FR13" s="76"/>
      <c r="FS13" s="76"/>
      <c r="FT13" s="76"/>
      <c r="FU13" s="76"/>
      <c r="FV13" s="76"/>
      <c r="FW13" s="76"/>
      <c r="FX13" s="76"/>
      <c r="FY13" s="76"/>
      <c r="FZ13" s="76"/>
      <c r="GA13" s="76"/>
      <c r="GB13" s="76"/>
      <c r="GC13" s="76"/>
      <c r="GD13" s="76"/>
      <c r="GE13" s="76"/>
      <c r="GF13" s="76"/>
      <c r="GG13" s="76"/>
      <c r="GH13" s="76"/>
      <c r="GI13" s="76"/>
      <c r="GJ13" s="76"/>
      <c r="GK13" s="76"/>
      <c r="GL13" s="76"/>
      <c r="GM13" s="76"/>
      <c r="GN13" s="76"/>
      <c r="GO13" s="76"/>
      <c r="GP13" s="76"/>
      <c r="GQ13" s="76"/>
      <c r="GR13" s="76"/>
      <c r="GS13" s="76"/>
      <c r="GT13" s="76"/>
      <c r="GU13" s="76"/>
      <c r="GV13" s="76"/>
      <c r="GW13" s="76"/>
      <c r="GX13" s="76"/>
      <c r="GY13" s="76"/>
      <c r="GZ13" s="76"/>
      <c r="HA13" s="76"/>
      <c r="HB13" s="76"/>
      <c r="HC13" s="76"/>
      <c r="HD13" s="76"/>
      <c r="HE13" s="76"/>
      <c r="HF13" s="76"/>
      <c r="HG13" s="76"/>
      <c r="HH13" s="76"/>
      <c r="HI13" s="76"/>
      <c r="HJ13" s="76"/>
      <c r="HK13" s="76"/>
      <c r="HL13" s="76"/>
      <c r="HM13" s="76"/>
      <c r="HN13" s="76"/>
      <c r="HO13" s="76"/>
      <c r="HP13" s="76"/>
      <c r="HQ13" s="76"/>
      <c r="HR13" s="76"/>
      <c r="HS13" s="76"/>
      <c r="HT13" s="76"/>
      <c r="HU13" s="76"/>
      <c r="HV13" s="76"/>
      <c r="HW13" s="76"/>
      <c r="HX13" s="76"/>
      <c r="HY13" s="76"/>
      <c r="HZ13" s="76"/>
      <c r="IA13" s="76"/>
      <c r="IB13" s="76"/>
      <c r="IC13" s="76"/>
      <c r="ID13" s="76"/>
      <c r="IE13" s="76"/>
      <c r="IF13" s="76"/>
      <c r="IG13" s="76"/>
      <c r="IH13" s="76"/>
      <c r="II13" s="76"/>
      <c r="IJ13" s="76"/>
      <c r="IK13" s="76"/>
      <c r="IL13" s="76"/>
      <c r="IM13" s="76"/>
      <c r="IN13" s="76"/>
      <c r="IO13" s="76"/>
      <c r="IP13" s="76"/>
      <c r="IQ13" s="76"/>
      <c r="IR13" s="76"/>
      <c r="IS13" s="76"/>
      <c r="IT13" s="76"/>
      <c r="IU13" s="76"/>
      <c r="IV13" s="76"/>
      <c r="IW13" s="76"/>
      <c r="IX13" s="76"/>
      <c r="IY13" s="76"/>
      <c r="IZ13" s="76"/>
      <c r="JA13" s="76"/>
      <c r="JB13" s="76"/>
      <c r="JC13" s="76"/>
      <c r="JD13" s="76"/>
      <c r="JE13" s="76"/>
      <c r="JF13" s="76"/>
      <c r="JG13" s="76"/>
      <c r="JH13" s="76"/>
      <c r="JI13" s="76"/>
      <c r="JJ13" s="76"/>
      <c r="JK13" s="76"/>
      <c r="JL13" s="76"/>
      <c r="JM13" s="76"/>
      <c r="JN13" s="76"/>
      <c r="JO13" s="76"/>
      <c r="JP13" s="76"/>
      <c r="JQ13" s="76"/>
      <c r="JR13" s="76"/>
      <c r="JS13" s="76"/>
      <c r="JT13" s="76"/>
      <c r="JU13" s="76"/>
      <c r="JV13" s="76"/>
      <c r="JW13" s="76"/>
      <c r="JX13" s="76"/>
      <c r="JY13" s="76"/>
      <c r="JZ13" s="76"/>
      <c r="KA13" s="76"/>
      <c r="KB13" s="76"/>
      <c r="KC13" s="76"/>
      <c r="KD13" s="76"/>
      <c r="KE13" s="76"/>
      <c r="KF13" s="76"/>
      <c r="KG13" s="76"/>
      <c r="KH13" s="76"/>
      <c r="KI13" s="76"/>
      <c r="KJ13" s="76"/>
      <c r="KK13" s="76"/>
      <c r="KL13" s="76"/>
      <c r="KM13" s="76"/>
      <c r="KN13" s="76"/>
      <c r="KO13" s="76"/>
      <c r="KP13" s="76"/>
      <c r="KQ13" s="76"/>
      <c r="KR13" s="76"/>
      <c r="KS13" s="76"/>
      <c r="KT13" s="76"/>
      <c r="KU13" s="76"/>
      <c r="KV13" s="76"/>
      <c r="KW13" s="76"/>
      <c r="KX13" s="76"/>
      <c r="KY13" s="76"/>
      <c r="KZ13" s="76"/>
      <c r="LA13" s="76"/>
      <c r="LB13" s="76"/>
      <c r="LC13" s="76"/>
      <c r="LD13" s="76"/>
      <c r="LE13" s="76"/>
      <c r="LF13" s="76"/>
      <c r="LG13" s="76"/>
      <c r="LH13" s="76"/>
      <c r="LI13" s="76"/>
      <c r="LJ13" s="76"/>
      <c r="LK13" s="76"/>
      <c r="LL13" s="76"/>
      <c r="LM13" s="76"/>
      <c r="LN13" s="76"/>
      <c r="LO13" s="76"/>
      <c r="LP13" s="76"/>
      <c r="LQ13" s="76"/>
      <c r="LR13" s="76"/>
      <c r="LS13" s="76"/>
      <c r="LT13" s="76"/>
      <c r="LU13" s="76"/>
      <c r="LV13" s="76"/>
      <c r="LW13" s="76"/>
      <c r="LX13" s="76"/>
      <c r="LY13" s="76"/>
      <c r="LZ13" s="76"/>
      <c r="MA13" s="76"/>
      <c r="MB13" s="76"/>
      <c r="MC13" s="76"/>
      <c r="MD13" s="76"/>
      <c r="ME13" s="76"/>
      <c r="MF13" s="76"/>
      <c r="MG13" s="76"/>
      <c r="MH13" s="76"/>
      <c r="MI13" s="76"/>
      <c r="MJ13" s="76"/>
      <c r="MK13" s="76"/>
      <c r="ML13" s="76"/>
      <c r="MM13" s="76"/>
      <c r="MN13" s="76"/>
      <c r="MO13" s="76"/>
      <c r="MP13" s="76"/>
      <c r="MQ13" s="76"/>
      <c r="MR13" s="76"/>
      <c r="MS13" s="76"/>
      <c r="MT13" s="76"/>
      <c r="MU13" s="76"/>
      <c r="MV13" s="76"/>
      <c r="MW13" s="76"/>
      <c r="MX13" s="76"/>
      <c r="MY13" s="76"/>
      <c r="MZ13" s="76"/>
      <c r="NA13" s="76"/>
      <c r="NB13" s="76"/>
      <c r="NC13" s="76"/>
      <c r="ND13" s="76"/>
      <c r="NE13" s="76"/>
      <c r="NF13" s="76"/>
      <c r="NG13" s="76"/>
      <c r="NH13" s="76"/>
      <c r="NI13" s="76"/>
      <c r="NJ13" s="76"/>
      <c r="NK13" s="76"/>
      <c r="NL13" s="76"/>
      <c r="NM13" s="76"/>
      <c r="NN13" s="76"/>
      <c r="NO13" s="76"/>
      <c r="NP13" s="76"/>
      <c r="NQ13" s="76"/>
      <c r="NR13" s="76"/>
      <c r="NS13" s="76"/>
      <c r="NT13" s="76"/>
      <c r="NU13" s="76"/>
      <c r="NV13" s="76"/>
      <c r="NW13" s="76"/>
      <c r="NX13" s="76"/>
      <c r="NY13" s="76"/>
      <c r="NZ13" s="76"/>
      <c r="OA13" s="76"/>
      <c r="OB13" s="76"/>
      <c r="OC13" s="76"/>
      <c r="OD13" s="76"/>
      <c r="OE13" s="76"/>
      <c r="OF13" s="76"/>
      <c r="OG13" s="76"/>
      <c r="OH13" s="76"/>
      <c r="OI13" s="76"/>
      <c r="OJ13" s="76"/>
      <c r="OK13" s="76"/>
      <c r="OL13" s="76"/>
      <c r="OM13" s="76"/>
      <c r="ON13" s="76"/>
      <c r="OO13" s="76"/>
      <c r="OP13" s="76"/>
      <c r="OQ13" s="76"/>
      <c r="OR13" s="76"/>
      <c r="OS13" s="76"/>
      <c r="OT13" s="76"/>
      <c r="OU13" s="76"/>
      <c r="OV13" s="76"/>
      <c r="OW13" s="76"/>
      <c r="OX13" s="76"/>
      <c r="OY13" s="76"/>
      <c r="OZ13" s="76"/>
      <c r="PA13" s="76"/>
      <c r="PB13" s="76"/>
      <c r="PC13" s="76"/>
      <c r="PD13" s="76"/>
      <c r="PE13" s="76"/>
      <c r="PF13" s="76"/>
      <c r="PG13" s="76"/>
      <c r="PH13" s="76"/>
      <c r="PI13" s="76"/>
      <c r="PJ13" s="76"/>
      <c r="PK13" s="76"/>
      <c r="PL13" s="76"/>
      <c r="PM13" s="76"/>
      <c r="PN13" s="76"/>
      <c r="PO13" s="76"/>
      <c r="PP13" s="76"/>
      <c r="PQ13" s="76"/>
      <c r="PR13" s="76"/>
      <c r="PS13" s="76"/>
      <c r="PT13" s="76"/>
      <c r="PU13" s="76"/>
      <c r="PV13" s="76"/>
      <c r="PW13" s="76"/>
      <c r="PX13" s="76"/>
      <c r="PY13" s="76"/>
      <c r="PZ13" s="76"/>
      <c r="QA13" s="76"/>
      <c r="QB13" s="76"/>
      <c r="QC13" s="76"/>
      <c r="QD13" s="76"/>
      <c r="QE13" s="76"/>
      <c r="QF13" s="76"/>
      <c r="QG13" s="76"/>
      <c r="QH13" s="76"/>
      <c r="QI13" s="76"/>
      <c r="QJ13" s="76"/>
      <c r="QK13" s="76"/>
      <c r="QL13" s="76"/>
      <c r="QM13" s="76"/>
      <c r="QN13" s="76"/>
      <c r="QO13" s="76"/>
      <c r="QP13" s="76"/>
      <c r="QQ13" s="76"/>
      <c r="QR13" s="76"/>
      <c r="QS13" s="76"/>
      <c r="QT13" s="76"/>
      <c r="QU13" s="76"/>
      <c r="QV13" s="76"/>
      <c r="QW13" s="76"/>
      <c r="QX13" s="76"/>
      <c r="QY13" s="76"/>
      <c r="QZ13" s="76"/>
      <c r="RA13" s="76"/>
      <c r="RB13" s="76"/>
      <c r="RC13" s="76"/>
      <c r="RD13" s="76"/>
      <c r="RE13" s="76"/>
      <c r="RF13" s="76"/>
      <c r="RG13" s="76"/>
      <c r="RH13" s="76"/>
      <c r="RI13" s="76"/>
      <c r="RJ13" s="76"/>
      <c r="RK13" s="76"/>
      <c r="RL13" s="76"/>
      <c r="RM13" s="76"/>
      <c r="RN13" s="76"/>
      <c r="RO13" s="76"/>
      <c r="RP13" s="76"/>
      <c r="RQ13" s="76"/>
      <c r="RR13" s="76"/>
      <c r="RS13" s="76"/>
      <c r="RT13" s="76"/>
      <c r="RU13" s="76"/>
      <c r="RV13" s="76"/>
      <c r="RW13" s="76"/>
      <c r="RX13" s="76"/>
      <c r="RY13" s="76"/>
      <c r="RZ13" s="76"/>
      <c r="SA13" s="76"/>
      <c r="SB13" s="76"/>
      <c r="SC13" s="76"/>
      <c r="SD13" s="76"/>
      <c r="SE13" s="76"/>
      <c r="SF13" s="76"/>
      <c r="SG13" s="76"/>
      <c r="SH13" s="76"/>
      <c r="SI13" s="76"/>
      <c r="SJ13" s="76"/>
      <c r="SK13" s="76"/>
      <c r="SL13" s="76"/>
      <c r="SM13" s="76"/>
      <c r="SN13" s="76"/>
      <c r="SO13" s="76"/>
      <c r="SP13" s="76"/>
      <c r="SQ13" s="76"/>
      <c r="SR13" s="76"/>
      <c r="SS13" s="76"/>
      <c r="ST13" s="76"/>
      <c r="SU13" s="76"/>
      <c r="SV13" s="76"/>
      <c r="SW13" s="76"/>
      <c r="SX13" s="76"/>
      <c r="SY13" s="76"/>
      <c r="SZ13" s="76"/>
      <c r="TA13" s="76"/>
      <c r="TB13" s="76"/>
      <c r="TC13" s="76"/>
      <c r="TD13" s="76"/>
      <c r="TE13" s="76"/>
      <c r="TF13" s="76"/>
      <c r="TG13" s="76"/>
      <c r="TH13" s="76"/>
      <c r="TI13" s="76"/>
      <c r="TJ13" s="76"/>
      <c r="TK13" s="76"/>
      <c r="TL13" s="76"/>
      <c r="TM13" s="76"/>
      <c r="TN13" s="76"/>
      <c r="TO13" s="76"/>
      <c r="TP13" s="76"/>
      <c r="TQ13" s="76"/>
      <c r="TR13" s="76"/>
      <c r="TS13" s="76"/>
      <c r="TT13" s="76"/>
      <c r="TU13" s="76"/>
      <c r="TV13" s="76"/>
      <c r="TW13" s="76"/>
      <c r="TX13" s="76"/>
      <c r="TY13" s="76"/>
      <c r="TZ13" s="76"/>
      <c r="UA13" s="76"/>
      <c r="UB13" s="76"/>
      <c r="UC13" s="76"/>
      <c r="UD13" s="76"/>
      <c r="UE13" s="76"/>
      <c r="UF13" s="76"/>
      <c r="UG13" s="76"/>
      <c r="UH13" s="76"/>
      <c r="UI13" s="76"/>
      <c r="UJ13" s="76"/>
      <c r="UK13" s="76"/>
      <c r="UL13" s="76"/>
      <c r="UM13" s="76"/>
      <c r="UN13" s="76"/>
      <c r="UO13" s="76"/>
      <c r="UP13" s="76"/>
      <c r="UQ13" s="76"/>
      <c r="UR13" s="76"/>
      <c r="US13" s="76"/>
      <c r="UT13" s="76"/>
      <c r="UU13" s="76"/>
      <c r="UV13" s="76"/>
      <c r="UW13" s="76"/>
      <c r="UX13" s="76"/>
      <c r="UY13" s="76"/>
      <c r="UZ13" s="76"/>
      <c r="VA13" s="76"/>
      <c r="VB13" s="76"/>
      <c r="VC13" s="76"/>
      <c r="VD13" s="76"/>
      <c r="VE13" s="76"/>
      <c r="VF13" s="76"/>
      <c r="VG13" s="76"/>
      <c r="VH13" s="76"/>
      <c r="VI13" s="76"/>
      <c r="VJ13" s="76"/>
      <c r="VK13" s="76"/>
      <c r="VL13" s="76"/>
      <c r="VM13" s="76"/>
      <c r="VN13" s="76"/>
      <c r="VO13" s="76"/>
      <c r="VP13" s="76"/>
      <c r="VQ13" s="76"/>
      <c r="VR13" s="76"/>
      <c r="VS13" s="76"/>
      <c r="VT13" s="76"/>
      <c r="VU13" s="76"/>
      <c r="VV13" s="76"/>
      <c r="VW13" s="76"/>
      <c r="VX13" s="76"/>
      <c r="VY13" s="76"/>
      <c r="VZ13" s="76"/>
      <c r="WA13" s="76"/>
      <c r="WB13" s="76"/>
      <c r="WC13" s="76"/>
      <c r="WD13" s="76"/>
      <c r="WE13" s="76"/>
      <c r="WF13" s="76"/>
      <c r="WG13" s="76"/>
      <c r="WH13" s="76"/>
      <c r="WI13" s="76"/>
      <c r="WJ13" s="76"/>
      <c r="WK13" s="76"/>
      <c r="WL13" s="76"/>
      <c r="WM13" s="76"/>
      <c r="WN13" s="76"/>
      <c r="WO13" s="76"/>
      <c r="WP13" s="76"/>
      <c r="WQ13" s="76"/>
      <c r="WR13" s="76"/>
      <c r="WS13" s="76"/>
      <c r="WT13" s="76"/>
      <c r="WU13" s="76"/>
      <c r="WV13" s="76"/>
      <c r="WW13" s="76"/>
      <c r="WX13" s="76"/>
      <c r="WY13" s="76"/>
      <c r="WZ13" s="76"/>
      <c r="XA13" s="76"/>
      <c r="XB13" s="76"/>
      <c r="XC13" s="76"/>
      <c r="XD13" s="76"/>
      <c r="XE13" s="76"/>
      <c r="XF13" s="76"/>
      <c r="XG13" s="76"/>
      <c r="XH13" s="76"/>
      <c r="XI13" s="76"/>
      <c r="XJ13" s="76"/>
      <c r="XK13" s="76"/>
      <c r="XL13" s="76"/>
      <c r="XM13" s="76"/>
      <c r="XN13" s="76"/>
      <c r="XO13" s="76"/>
      <c r="XP13" s="76"/>
      <c r="XQ13" s="76"/>
      <c r="XR13" s="76"/>
      <c r="XS13" s="76"/>
      <c r="XT13" s="76"/>
      <c r="XU13" s="76"/>
      <c r="XV13" s="76"/>
      <c r="XW13" s="76"/>
      <c r="XX13" s="76"/>
      <c r="XY13" s="76"/>
      <c r="XZ13" s="76"/>
      <c r="YA13" s="76"/>
      <c r="YB13" s="76"/>
      <c r="YC13" s="76"/>
      <c r="YD13" s="76"/>
      <c r="YE13" s="76"/>
      <c r="YF13" s="76"/>
      <c r="YG13" s="76"/>
      <c r="YH13" s="76"/>
      <c r="YI13" s="76"/>
      <c r="YJ13" s="76"/>
      <c r="YK13" s="76"/>
      <c r="YL13" s="76"/>
      <c r="YM13" s="76"/>
      <c r="YN13" s="76"/>
      <c r="YO13" s="76"/>
      <c r="YP13" s="76"/>
      <c r="YQ13" s="76"/>
      <c r="YR13" s="76"/>
      <c r="YS13" s="76"/>
      <c r="YT13" s="76"/>
      <c r="YU13" s="76"/>
      <c r="YV13" s="76"/>
      <c r="YW13" s="76"/>
      <c r="YX13" s="76"/>
      <c r="YY13" s="76"/>
      <c r="YZ13" s="76"/>
      <c r="ZA13" s="76"/>
      <c r="ZB13" s="76"/>
      <c r="ZC13" s="76"/>
      <c r="ZD13" s="76"/>
      <c r="ZE13" s="76"/>
      <c r="ZF13" s="76"/>
      <c r="ZG13" s="76"/>
      <c r="ZH13" s="76"/>
      <c r="ZI13" s="76"/>
      <c r="ZJ13" s="76"/>
      <c r="ZK13" s="76"/>
      <c r="ZL13" s="76"/>
      <c r="ZM13" s="76"/>
      <c r="ZN13" s="76"/>
      <c r="ZO13" s="76"/>
      <c r="ZP13" s="76"/>
      <c r="ZQ13" s="76"/>
      <c r="ZR13" s="76"/>
      <c r="ZS13" s="76"/>
      <c r="ZT13" s="76"/>
      <c r="ZU13" s="76"/>
      <c r="ZV13" s="76"/>
      <c r="ZW13" s="76"/>
      <c r="ZX13" s="76"/>
      <c r="ZY13" s="76"/>
      <c r="ZZ13" s="76"/>
      <c r="AAA13" s="76"/>
      <c r="AAB13" s="76"/>
      <c r="AAC13" s="76"/>
      <c r="AAD13" s="76"/>
      <c r="AAE13" s="76"/>
      <c r="AAF13" s="76"/>
      <c r="AAG13" s="76"/>
      <c r="AAH13" s="76"/>
      <c r="AAI13" s="76"/>
      <c r="AAJ13" s="76"/>
      <c r="AAK13" s="76"/>
      <c r="AAL13" s="76"/>
      <c r="AAM13" s="76"/>
      <c r="AAN13" s="76"/>
      <c r="AAO13" s="76"/>
      <c r="AAP13" s="76"/>
      <c r="AAQ13" s="76"/>
      <c r="AAR13" s="76"/>
      <c r="AAS13" s="76"/>
      <c r="AAT13" s="76"/>
      <c r="AAU13" s="76"/>
      <c r="AAV13" s="76"/>
      <c r="AAW13" s="76"/>
      <c r="AAX13" s="76"/>
      <c r="AAY13" s="76"/>
      <c r="AAZ13" s="76"/>
      <c r="ABA13" s="76"/>
      <c r="ABB13" s="76"/>
      <c r="ABC13" s="76"/>
      <c r="ABD13" s="76"/>
      <c r="ABE13" s="76"/>
      <c r="ABF13" s="76"/>
      <c r="ABG13" s="76"/>
      <c r="ABH13" s="76"/>
      <c r="ABI13" s="76"/>
      <c r="ABJ13" s="76"/>
      <c r="ABK13" s="76"/>
      <c r="ABL13" s="76"/>
      <c r="ABM13" s="76"/>
      <c r="ABN13" s="76"/>
      <c r="ABO13" s="76"/>
      <c r="ABP13" s="76"/>
      <c r="ABQ13" s="76"/>
      <c r="ABR13" s="76"/>
      <c r="ABS13" s="76"/>
      <c r="ABT13" s="76"/>
      <c r="ABU13" s="76"/>
      <c r="ABV13" s="76"/>
      <c r="ABW13" s="76"/>
      <c r="ABX13" s="76"/>
      <c r="ABY13" s="76"/>
      <c r="ABZ13" s="76"/>
      <c r="ACA13" s="76"/>
      <c r="ACB13" s="76"/>
      <c r="ACC13" s="76"/>
      <c r="ACD13" s="76"/>
      <c r="ACE13" s="76"/>
      <c r="ACF13" s="76"/>
      <c r="ACG13" s="76"/>
      <c r="ACH13" s="76"/>
      <c r="ACI13" s="76"/>
      <c r="ACJ13" s="76"/>
      <c r="ACK13" s="76"/>
      <c r="ACL13" s="76"/>
      <c r="ACM13" s="76"/>
      <c r="ACN13" s="76"/>
      <c r="ACO13" s="76"/>
      <c r="ACP13" s="76"/>
      <c r="ACQ13" s="76"/>
      <c r="ACR13" s="76"/>
      <c r="ACS13" s="76"/>
      <c r="ACT13" s="76"/>
      <c r="ACU13" s="76"/>
      <c r="ACV13" s="76"/>
      <c r="ACW13" s="76"/>
      <c r="ACX13" s="76"/>
      <c r="ACY13" s="76"/>
      <c r="ACZ13" s="76"/>
      <c r="ADA13" s="76"/>
      <c r="ADB13" s="76"/>
      <c r="ADC13" s="76"/>
      <c r="ADD13" s="76"/>
      <c r="ADE13" s="76"/>
      <c r="ADF13" s="76"/>
      <c r="ADG13" s="76"/>
      <c r="ADH13" s="76"/>
      <c r="ADI13" s="76"/>
      <c r="ADJ13" s="76"/>
      <c r="ADK13" s="76"/>
      <c r="ADL13" s="76"/>
      <c r="ADM13" s="76"/>
      <c r="ADN13" s="76"/>
      <c r="ADO13" s="76"/>
      <c r="ADP13" s="76"/>
      <c r="ADQ13" s="76"/>
      <c r="ADR13" s="76"/>
      <c r="ADS13" s="76"/>
      <c r="ADT13" s="76"/>
      <c r="ADU13" s="76"/>
      <c r="ADV13" s="76"/>
      <c r="ADW13" s="76"/>
      <c r="ADX13" s="76"/>
      <c r="ADY13" s="76"/>
      <c r="ADZ13" s="76"/>
      <c r="AEA13" s="76"/>
      <c r="AEB13" s="76"/>
      <c r="AEC13" s="76"/>
      <c r="AED13" s="76"/>
      <c r="AEE13" s="76"/>
      <c r="AEF13" s="76"/>
      <c r="AEG13" s="76"/>
      <c r="AEH13" s="76"/>
      <c r="AEI13" s="76"/>
      <c r="AEJ13" s="76"/>
      <c r="AEK13" s="76"/>
      <c r="AEL13" s="76"/>
      <c r="AEM13" s="76"/>
      <c r="AEN13" s="76"/>
      <c r="AEO13" s="76"/>
      <c r="AEP13" s="76"/>
      <c r="AEQ13" s="76"/>
      <c r="AER13" s="76"/>
      <c r="AES13" s="76"/>
      <c r="AET13" s="76"/>
      <c r="AEU13" s="76"/>
      <c r="AEV13" s="76"/>
      <c r="AEW13" s="76"/>
      <c r="AEX13" s="76"/>
      <c r="AEY13" s="76"/>
      <c r="AEZ13" s="76"/>
      <c r="AFA13" s="76"/>
      <c r="AFB13" s="76"/>
      <c r="AFC13" s="76"/>
      <c r="AFD13" s="76"/>
      <c r="AFE13" s="76"/>
      <c r="AFF13" s="76"/>
      <c r="AFG13" s="76"/>
      <c r="AFH13" s="76"/>
      <c r="AFI13" s="76"/>
      <c r="AFJ13" s="76"/>
      <c r="AFK13" s="76"/>
      <c r="AFL13" s="76"/>
      <c r="AFM13" s="76"/>
      <c r="AFN13" s="76"/>
      <c r="AFO13" s="76"/>
      <c r="AFP13" s="76"/>
      <c r="AFQ13" s="76"/>
      <c r="AFR13" s="76"/>
      <c r="AFS13" s="76"/>
      <c r="AFT13" s="76"/>
      <c r="AFU13" s="76"/>
      <c r="AFV13" s="76"/>
      <c r="AFW13" s="76"/>
      <c r="AFX13" s="76"/>
      <c r="AFY13" s="76"/>
      <c r="AFZ13" s="76"/>
      <c r="AGA13" s="76"/>
      <c r="AGB13" s="76"/>
      <c r="AGC13" s="76"/>
      <c r="AGD13" s="76"/>
      <c r="AGE13" s="76"/>
      <c r="AGF13" s="76"/>
      <c r="AGG13" s="76"/>
      <c r="AGH13" s="76"/>
      <c r="AGI13" s="76"/>
      <c r="AGJ13" s="76"/>
      <c r="AGK13" s="76"/>
      <c r="AGL13" s="76"/>
      <c r="AGM13" s="76"/>
      <c r="AGN13" s="76"/>
      <c r="AGO13" s="76"/>
      <c r="AGP13" s="76"/>
      <c r="AGQ13" s="76"/>
      <c r="AGR13" s="76"/>
      <c r="AGS13" s="76"/>
      <c r="AGT13" s="76"/>
      <c r="AGU13" s="76"/>
      <c r="AGV13" s="76"/>
      <c r="AGW13" s="76"/>
      <c r="AGX13" s="76"/>
      <c r="AGY13" s="76"/>
      <c r="AGZ13" s="76"/>
      <c r="AHA13" s="76"/>
      <c r="AHB13" s="76"/>
      <c r="AHC13" s="76"/>
      <c r="AHD13" s="76"/>
      <c r="AHE13" s="76"/>
      <c r="AHF13" s="76"/>
      <c r="AHG13" s="76"/>
      <c r="AHH13" s="76"/>
      <c r="AHI13" s="76"/>
      <c r="AHJ13" s="76"/>
      <c r="AHK13" s="76"/>
      <c r="AHL13" s="76"/>
      <c r="AHM13" s="76"/>
      <c r="AHN13" s="76"/>
      <c r="AHO13" s="76"/>
      <c r="AHP13" s="76"/>
      <c r="AHQ13" s="76"/>
      <c r="AHR13" s="76"/>
      <c r="AHS13" s="76"/>
      <c r="AHT13" s="76"/>
      <c r="AHU13" s="76"/>
      <c r="AHV13" s="76"/>
      <c r="AHW13" s="76"/>
      <c r="AHX13" s="76"/>
      <c r="AHY13" s="76"/>
      <c r="AHZ13" s="76"/>
      <c r="AIA13" s="76"/>
      <c r="AIB13" s="76"/>
      <c r="AIC13" s="76"/>
      <c r="AID13" s="76"/>
      <c r="AIE13" s="76"/>
      <c r="AIF13" s="76"/>
      <c r="AIG13" s="76"/>
      <c r="AIH13" s="76"/>
      <c r="AII13" s="76"/>
      <c r="AIJ13" s="76"/>
      <c r="AIK13" s="76"/>
      <c r="AIL13" s="76"/>
      <c r="AIM13" s="76"/>
      <c r="AIN13" s="76"/>
      <c r="AIO13" s="76"/>
      <c r="AIP13" s="76"/>
      <c r="AIQ13" s="76"/>
      <c r="AIR13" s="76"/>
      <c r="AIS13" s="76"/>
      <c r="AIT13" s="76"/>
      <c r="AIU13" s="76"/>
      <c r="AIV13" s="76"/>
      <c r="AIW13" s="76"/>
      <c r="AIX13" s="76"/>
      <c r="AIY13" s="76"/>
      <c r="AIZ13" s="76"/>
      <c r="AJA13" s="76"/>
      <c r="AJB13" s="76"/>
      <c r="AJC13" s="76"/>
      <c r="AJD13" s="76"/>
      <c r="AJE13" s="76"/>
      <c r="AJF13" s="76"/>
      <c r="AJG13" s="76"/>
      <c r="AJH13" s="76"/>
      <c r="AJI13" s="76"/>
      <c r="AJJ13" s="76"/>
      <c r="AJK13" s="76"/>
      <c r="AJL13" s="76"/>
      <c r="AJM13" s="76"/>
      <c r="AJN13" s="76"/>
      <c r="AJO13" s="76"/>
      <c r="AJP13" s="76"/>
      <c r="AJQ13" s="76"/>
      <c r="AJR13" s="76"/>
      <c r="AJS13" s="76"/>
      <c r="AJT13" s="76"/>
      <c r="AJU13" s="76"/>
      <c r="AJV13" s="76"/>
      <c r="AJW13" s="76"/>
      <c r="AJX13" s="76"/>
      <c r="AJY13" s="76"/>
      <c r="AJZ13" s="76"/>
      <c r="AKA13" s="76"/>
      <c r="AKB13" s="76"/>
      <c r="AKC13" s="76"/>
      <c r="AKD13" s="76"/>
      <c r="AKE13" s="76"/>
      <c r="AKF13" s="76"/>
      <c r="AKG13" s="76"/>
      <c r="AKH13" s="76"/>
      <c r="AKI13" s="76"/>
      <c r="AKJ13" s="76"/>
      <c r="AKK13" s="76"/>
      <c r="AKL13" s="76"/>
      <c r="AKM13" s="76"/>
      <c r="AKN13" s="76"/>
      <c r="AKO13" s="76"/>
      <c r="AKP13" s="76"/>
      <c r="AKQ13" s="76"/>
      <c r="AKR13" s="76"/>
      <c r="AKS13" s="76"/>
      <c r="AKT13" s="76"/>
      <c r="AKU13" s="76"/>
      <c r="AKV13" s="76"/>
      <c r="AKW13" s="76"/>
      <c r="AKX13" s="76"/>
      <c r="AKY13" s="76"/>
      <c r="AKZ13" s="76"/>
      <c r="ALA13" s="76"/>
      <c r="ALB13" s="76"/>
      <c r="ALC13" s="76"/>
      <c r="ALD13" s="76"/>
      <c r="ALE13" s="76"/>
      <c r="ALF13" s="76"/>
      <c r="ALG13" s="76"/>
      <c r="ALH13" s="76"/>
      <c r="ALI13" s="76"/>
      <c r="ALJ13" s="76"/>
      <c r="ALK13" s="76"/>
      <c r="ALL13" s="76"/>
      <c r="ALM13" s="76"/>
      <c r="ALN13" s="76"/>
      <c r="ALO13" s="76"/>
      <c r="ALP13" s="76"/>
      <c r="ALQ13" s="76"/>
      <c r="ALR13" s="76"/>
      <c r="ALS13" s="76"/>
      <c r="ALT13" s="76"/>
      <c r="ALU13" s="76"/>
      <c r="ALV13" s="76"/>
      <c r="ALW13" s="76"/>
      <c r="ALX13" s="76"/>
      <c r="ALY13" s="76"/>
      <c r="ALZ13" s="76"/>
      <c r="AMA13" s="76"/>
      <c r="AMB13" s="76"/>
      <c r="AMC13" s="76"/>
      <c r="AMD13" s="76"/>
      <c r="AME13" s="76"/>
      <c r="AMF13" s="76"/>
      <c r="AMG13" s="76"/>
      <c r="AMH13" s="76"/>
      <c r="AMI13" s="76"/>
      <c r="AMJ13" s="76"/>
    </row>
    <row r="14" spans="1:1025" s="161" customFormat="1" x14ac:dyDescent="0.25">
      <c r="A14" s="636"/>
      <c r="B14" s="196">
        <v>4</v>
      </c>
      <c r="C14" s="93" t="s">
        <v>154</v>
      </c>
      <c r="D14" s="1">
        <v>1437.5</v>
      </c>
      <c r="E14" s="251">
        <v>1</v>
      </c>
      <c r="F14" s="25">
        <f t="shared" si="3"/>
        <v>1437.5</v>
      </c>
      <c r="G14" s="25">
        <f>VLOOKUP(B14,[1]CaNhan!$A$1:$G$252,7,0)</f>
        <v>0.99333300000000002</v>
      </c>
      <c r="H14" s="25">
        <f t="shared" si="4"/>
        <v>1427.9161875</v>
      </c>
      <c r="I14" s="193">
        <f t="shared" si="5"/>
        <v>16261460.714285715</v>
      </c>
      <c r="J14" s="93"/>
      <c r="K14" s="77">
        <f>VLOOKUP(B14,[1]CaNhan!$A$1:$D$252,4,0)</f>
        <v>1437.5</v>
      </c>
      <c r="L14" s="77">
        <f t="shared" si="6"/>
        <v>0</v>
      </c>
      <c r="M14" s="77">
        <f>VLOOKUP(B14,[3]CaNhan!$A$2:$E$249,5,0)</f>
        <v>1.05</v>
      </c>
      <c r="N14" s="249">
        <f t="shared" si="2"/>
        <v>-5.0000000000000044E-2</v>
      </c>
      <c r="O14" s="254">
        <f>VLOOKUP(B14,[3]CaNhan!$A$2:$G$249,7,0)</f>
        <v>1</v>
      </c>
    </row>
    <row r="15" spans="1:1025" s="125" customFormat="1" x14ac:dyDescent="0.25">
      <c r="A15" s="636"/>
      <c r="B15" s="281">
        <v>891</v>
      </c>
      <c r="C15" s="93" t="s">
        <v>391</v>
      </c>
      <c r="D15" s="1">
        <v>1437.5</v>
      </c>
      <c r="E15" s="251">
        <v>1</v>
      </c>
      <c r="F15" s="25">
        <f t="shared" si="3"/>
        <v>1437.5</v>
      </c>
      <c r="G15" s="25">
        <f>VLOOKUP(B15,[1]CaNhan!$A$1:$G$252,7,0)</f>
        <v>0.99333300000000002</v>
      </c>
      <c r="H15" s="25">
        <f t="shared" si="4"/>
        <v>1427.9161875</v>
      </c>
      <c r="I15" s="25">
        <f t="shared" si="5"/>
        <v>16261460.714285715</v>
      </c>
      <c r="J15" s="231"/>
      <c r="K15" s="77">
        <f>VLOOKUP(B15,[1]CaNhan!$A$1:$D$252,4,0)</f>
        <v>1437.5</v>
      </c>
      <c r="L15" s="77">
        <f t="shared" si="6"/>
        <v>0</v>
      </c>
      <c r="M15" s="270">
        <f>VLOOKUP(B15,[3]CaNhan!$A$2:$E$249,5,0)</f>
        <v>1.05</v>
      </c>
      <c r="N15" s="271">
        <f t="shared" si="2"/>
        <v>-5.0000000000000044E-2</v>
      </c>
      <c r="O15" s="272">
        <f>VLOOKUP(B15,[3]CaNhan!$A$2:$G$249,7,0)</f>
        <v>1</v>
      </c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1"/>
      <c r="BA15" s="161"/>
      <c r="BB15" s="161"/>
      <c r="BC15" s="161"/>
      <c r="BD15" s="161"/>
      <c r="BE15" s="161"/>
      <c r="BF15" s="161"/>
      <c r="BG15" s="161"/>
      <c r="BH15" s="161"/>
      <c r="BI15" s="161"/>
      <c r="BJ15" s="161"/>
      <c r="BK15" s="161"/>
      <c r="BL15" s="161"/>
      <c r="BM15" s="161"/>
      <c r="BN15" s="161"/>
      <c r="BO15" s="161"/>
      <c r="BP15" s="161"/>
      <c r="BQ15" s="161"/>
      <c r="BR15" s="161"/>
      <c r="BS15" s="161"/>
      <c r="BT15" s="161"/>
      <c r="BU15" s="161"/>
      <c r="BV15" s="161"/>
      <c r="BW15" s="161"/>
      <c r="BX15" s="161"/>
      <c r="BY15" s="161"/>
      <c r="BZ15" s="161"/>
      <c r="CA15" s="161"/>
      <c r="CB15" s="161"/>
      <c r="CC15" s="161"/>
      <c r="CD15" s="161"/>
      <c r="CE15" s="161"/>
      <c r="CF15" s="161"/>
      <c r="CG15" s="161"/>
      <c r="CH15" s="161"/>
      <c r="CI15" s="161"/>
      <c r="CJ15" s="161"/>
      <c r="CK15" s="161"/>
      <c r="CL15" s="161"/>
      <c r="CM15" s="161"/>
      <c r="CN15" s="161"/>
      <c r="CO15" s="161"/>
      <c r="CP15" s="161"/>
      <c r="CQ15" s="161"/>
      <c r="CR15" s="161"/>
      <c r="CS15" s="161"/>
      <c r="CT15" s="161"/>
      <c r="CU15" s="161"/>
      <c r="CV15" s="161"/>
      <c r="CW15" s="161"/>
      <c r="CX15" s="161"/>
      <c r="CY15" s="161"/>
      <c r="CZ15" s="161"/>
      <c r="DA15" s="161"/>
      <c r="DB15" s="161"/>
      <c r="DC15" s="161"/>
      <c r="DD15" s="161"/>
      <c r="DE15" s="161"/>
      <c r="DF15" s="161"/>
      <c r="DG15" s="161"/>
      <c r="DH15" s="161"/>
      <c r="DI15" s="161"/>
      <c r="DJ15" s="161"/>
      <c r="DK15" s="161"/>
      <c r="DL15" s="161"/>
      <c r="DM15" s="161"/>
      <c r="DN15" s="161"/>
      <c r="DO15" s="161"/>
      <c r="DP15" s="161"/>
      <c r="DQ15" s="161"/>
      <c r="DR15" s="161"/>
      <c r="DS15" s="161"/>
      <c r="DT15" s="161"/>
      <c r="DU15" s="161"/>
      <c r="DV15" s="161"/>
      <c r="DW15" s="161"/>
      <c r="DX15" s="161"/>
      <c r="DY15" s="161"/>
      <c r="DZ15" s="161"/>
      <c r="EA15" s="161"/>
      <c r="EB15" s="161"/>
      <c r="EC15" s="161"/>
      <c r="ED15" s="161"/>
      <c r="EE15" s="161"/>
      <c r="EF15" s="161"/>
      <c r="EG15" s="161"/>
      <c r="EH15" s="161"/>
      <c r="EI15" s="161"/>
      <c r="EJ15" s="161"/>
      <c r="EK15" s="161"/>
      <c r="EL15" s="161"/>
      <c r="EM15" s="161"/>
      <c r="EN15" s="161"/>
      <c r="EO15" s="161"/>
      <c r="EP15" s="161"/>
      <c r="EQ15" s="161"/>
      <c r="ER15" s="161"/>
      <c r="ES15" s="161"/>
      <c r="ET15" s="161"/>
      <c r="EU15" s="161"/>
      <c r="EV15" s="161"/>
      <c r="EW15" s="161"/>
      <c r="EX15" s="161"/>
      <c r="EY15" s="161"/>
      <c r="EZ15" s="161"/>
      <c r="FA15" s="161"/>
      <c r="FB15" s="161"/>
      <c r="FC15" s="161"/>
      <c r="FD15" s="161"/>
      <c r="FE15" s="161"/>
      <c r="FF15" s="161"/>
      <c r="FG15" s="161"/>
      <c r="FH15" s="161"/>
      <c r="FI15" s="161"/>
      <c r="FJ15" s="161"/>
      <c r="FK15" s="161"/>
      <c r="FL15" s="161"/>
      <c r="FM15" s="161"/>
      <c r="FN15" s="161"/>
      <c r="FO15" s="161"/>
      <c r="FP15" s="161"/>
      <c r="FQ15" s="161"/>
      <c r="FR15" s="161"/>
      <c r="FS15" s="161"/>
      <c r="FT15" s="161"/>
      <c r="FU15" s="161"/>
      <c r="FV15" s="161"/>
      <c r="FW15" s="161"/>
      <c r="FX15" s="161"/>
      <c r="FY15" s="161"/>
      <c r="FZ15" s="161"/>
      <c r="GA15" s="161"/>
      <c r="GB15" s="161"/>
      <c r="GC15" s="161"/>
      <c r="GD15" s="161"/>
      <c r="GE15" s="161"/>
      <c r="GF15" s="161"/>
      <c r="GG15" s="161"/>
      <c r="GH15" s="161"/>
      <c r="GI15" s="161"/>
      <c r="GJ15" s="161"/>
      <c r="GK15" s="161"/>
      <c r="GL15" s="161"/>
      <c r="GM15" s="161"/>
      <c r="GN15" s="161"/>
      <c r="GO15" s="161"/>
      <c r="GP15" s="161"/>
      <c r="GQ15" s="161"/>
      <c r="GR15" s="161"/>
      <c r="GS15" s="161"/>
      <c r="GT15" s="161"/>
      <c r="GU15" s="161"/>
      <c r="GV15" s="161"/>
      <c r="GW15" s="161"/>
      <c r="GX15" s="161"/>
      <c r="GY15" s="161"/>
      <c r="GZ15" s="161"/>
      <c r="HA15" s="161"/>
      <c r="HB15" s="161"/>
      <c r="HC15" s="161"/>
      <c r="HD15" s="161"/>
      <c r="HE15" s="161"/>
      <c r="HF15" s="161"/>
      <c r="HG15" s="161"/>
      <c r="HH15" s="161"/>
      <c r="HI15" s="161"/>
      <c r="HJ15" s="161"/>
      <c r="HK15" s="161"/>
      <c r="HL15" s="161"/>
      <c r="HM15" s="161"/>
      <c r="HN15" s="161"/>
      <c r="HO15" s="161"/>
      <c r="HP15" s="161"/>
      <c r="HQ15" s="161"/>
      <c r="HR15" s="161"/>
      <c r="HS15" s="161"/>
      <c r="HT15" s="161"/>
      <c r="HU15" s="161"/>
      <c r="HV15" s="161"/>
      <c r="HW15" s="161"/>
      <c r="HX15" s="161"/>
      <c r="HY15" s="161"/>
      <c r="HZ15" s="161"/>
      <c r="IA15" s="161"/>
      <c r="IB15" s="161"/>
      <c r="IC15" s="161"/>
      <c r="ID15" s="161"/>
      <c r="IE15" s="161"/>
      <c r="IF15" s="161"/>
      <c r="IG15" s="161"/>
      <c r="IH15" s="161"/>
      <c r="II15" s="161"/>
      <c r="IJ15" s="161"/>
      <c r="IK15" s="161"/>
      <c r="IL15" s="161"/>
      <c r="IM15" s="161"/>
      <c r="IN15" s="161"/>
      <c r="IO15" s="161"/>
      <c r="IP15" s="161"/>
      <c r="IQ15" s="161"/>
      <c r="IR15" s="161"/>
      <c r="IS15" s="161"/>
      <c r="IT15" s="161"/>
      <c r="IU15" s="161"/>
      <c r="IV15" s="161"/>
      <c r="IW15" s="161"/>
      <c r="IX15" s="161"/>
      <c r="IY15" s="161"/>
      <c r="IZ15" s="161"/>
      <c r="JA15" s="161"/>
      <c r="JB15" s="161"/>
      <c r="JC15" s="161"/>
      <c r="JD15" s="161"/>
      <c r="JE15" s="161"/>
      <c r="JF15" s="161"/>
      <c r="JG15" s="161"/>
      <c r="JH15" s="161"/>
      <c r="JI15" s="161"/>
      <c r="JJ15" s="161"/>
      <c r="JK15" s="161"/>
      <c r="JL15" s="161"/>
      <c r="JM15" s="161"/>
      <c r="JN15" s="161"/>
      <c r="JO15" s="161"/>
      <c r="JP15" s="161"/>
      <c r="JQ15" s="161"/>
      <c r="JR15" s="161"/>
      <c r="JS15" s="161"/>
      <c r="JT15" s="161"/>
      <c r="JU15" s="161"/>
      <c r="JV15" s="161"/>
      <c r="JW15" s="161"/>
      <c r="JX15" s="161"/>
      <c r="JY15" s="161"/>
      <c r="JZ15" s="161"/>
      <c r="KA15" s="161"/>
      <c r="KB15" s="161"/>
      <c r="KC15" s="161"/>
      <c r="KD15" s="161"/>
      <c r="KE15" s="161"/>
      <c r="KF15" s="161"/>
      <c r="KG15" s="161"/>
      <c r="KH15" s="161"/>
      <c r="KI15" s="161"/>
      <c r="KJ15" s="161"/>
      <c r="KK15" s="161"/>
      <c r="KL15" s="161"/>
      <c r="KM15" s="161"/>
      <c r="KN15" s="161"/>
      <c r="KO15" s="161"/>
      <c r="KP15" s="161"/>
      <c r="KQ15" s="161"/>
      <c r="KR15" s="161"/>
      <c r="KS15" s="161"/>
      <c r="KT15" s="161"/>
      <c r="KU15" s="161"/>
      <c r="KV15" s="161"/>
      <c r="KW15" s="161"/>
      <c r="KX15" s="161"/>
      <c r="KY15" s="161"/>
      <c r="KZ15" s="161"/>
      <c r="LA15" s="161"/>
      <c r="LB15" s="161"/>
      <c r="LC15" s="161"/>
      <c r="LD15" s="161"/>
      <c r="LE15" s="161"/>
      <c r="LF15" s="161"/>
      <c r="LG15" s="161"/>
      <c r="LH15" s="161"/>
      <c r="LI15" s="161"/>
      <c r="LJ15" s="161"/>
      <c r="LK15" s="161"/>
      <c r="LL15" s="161"/>
      <c r="LM15" s="161"/>
      <c r="LN15" s="161"/>
      <c r="LO15" s="161"/>
      <c r="LP15" s="161"/>
      <c r="LQ15" s="161"/>
      <c r="LR15" s="161"/>
      <c r="LS15" s="161"/>
      <c r="LT15" s="161"/>
      <c r="LU15" s="161"/>
      <c r="LV15" s="161"/>
      <c r="LW15" s="161"/>
      <c r="LX15" s="161"/>
      <c r="LY15" s="161"/>
      <c r="LZ15" s="161"/>
      <c r="MA15" s="161"/>
      <c r="MB15" s="161"/>
      <c r="MC15" s="161"/>
      <c r="MD15" s="161"/>
      <c r="ME15" s="161"/>
      <c r="MF15" s="161"/>
      <c r="MG15" s="161"/>
      <c r="MH15" s="161"/>
      <c r="MI15" s="161"/>
      <c r="MJ15" s="161"/>
      <c r="MK15" s="161"/>
      <c r="ML15" s="161"/>
      <c r="MM15" s="161"/>
      <c r="MN15" s="161"/>
      <c r="MO15" s="161"/>
      <c r="MP15" s="161"/>
      <c r="MQ15" s="161"/>
      <c r="MR15" s="161"/>
      <c r="MS15" s="161"/>
      <c r="MT15" s="161"/>
      <c r="MU15" s="161"/>
      <c r="MV15" s="161"/>
      <c r="MW15" s="161"/>
      <c r="MX15" s="161"/>
      <c r="MY15" s="161"/>
      <c r="MZ15" s="161"/>
      <c r="NA15" s="161"/>
      <c r="NB15" s="161"/>
      <c r="NC15" s="161"/>
      <c r="ND15" s="161"/>
      <c r="NE15" s="161"/>
      <c r="NF15" s="161"/>
      <c r="NG15" s="161"/>
      <c r="NH15" s="161"/>
      <c r="NI15" s="161"/>
      <c r="NJ15" s="161"/>
      <c r="NK15" s="161"/>
      <c r="NL15" s="161"/>
      <c r="NM15" s="161"/>
      <c r="NN15" s="161"/>
      <c r="NO15" s="161"/>
      <c r="NP15" s="161"/>
      <c r="NQ15" s="161"/>
      <c r="NR15" s="161"/>
      <c r="NS15" s="161"/>
      <c r="NT15" s="161"/>
      <c r="NU15" s="161"/>
      <c r="NV15" s="161"/>
      <c r="NW15" s="161"/>
      <c r="NX15" s="161"/>
      <c r="NY15" s="161"/>
      <c r="NZ15" s="161"/>
      <c r="OA15" s="161"/>
      <c r="OB15" s="161"/>
      <c r="OC15" s="161"/>
      <c r="OD15" s="161"/>
      <c r="OE15" s="161"/>
      <c r="OF15" s="161"/>
      <c r="OG15" s="161"/>
      <c r="OH15" s="161"/>
      <c r="OI15" s="161"/>
      <c r="OJ15" s="161"/>
      <c r="OK15" s="161"/>
      <c r="OL15" s="161"/>
      <c r="OM15" s="161"/>
      <c r="ON15" s="161"/>
      <c r="OO15" s="161"/>
      <c r="OP15" s="161"/>
      <c r="OQ15" s="161"/>
      <c r="OR15" s="161"/>
      <c r="OS15" s="161"/>
      <c r="OT15" s="161"/>
      <c r="OU15" s="161"/>
      <c r="OV15" s="161"/>
      <c r="OW15" s="161"/>
      <c r="OX15" s="161"/>
      <c r="OY15" s="161"/>
      <c r="OZ15" s="161"/>
      <c r="PA15" s="161"/>
      <c r="PB15" s="161"/>
      <c r="PC15" s="161"/>
      <c r="PD15" s="161"/>
      <c r="PE15" s="161"/>
      <c r="PF15" s="161"/>
      <c r="PG15" s="161"/>
      <c r="PH15" s="161"/>
      <c r="PI15" s="161"/>
      <c r="PJ15" s="161"/>
      <c r="PK15" s="161"/>
      <c r="PL15" s="161"/>
      <c r="PM15" s="161"/>
      <c r="PN15" s="161"/>
      <c r="PO15" s="161"/>
      <c r="PP15" s="161"/>
      <c r="PQ15" s="161"/>
      <c r="PR15" s="161"/>
      <c r="PS15" s="161"/>
      <c r="PT15" s="161"/>
      <c r="PU15" s="161"/>
      <c r="PV15" s="161"/>
      <c r="PW15" s="161"/>
      <c r="PX15" s="161"/>
      <c r="PY15" s="161"/>
      <c r="PZ15" s="161"/>
      <c r="QA15" s="161"/>
      <c r="QB15" s="161"/>
      <c r="QC15" s="161"/>
      <c r="QD15" s="161"/>
      <c r="QE15" s="161"/>
      <c r="QF15" s="161"/>
      <c r="QG15" s="161"/>
      <c r="QH15" s="161"/>
      <c r="QI15" s="161"/>
      <c r="QJ15" s="161"/>
      <c r="QK15" s="161"/>
      <c r="QL15" s="161"/>
      <c r="QM15" s="161"/>
      <c r="QN15" s="161"/>
      <c r="QO15" s="161"/>
      <c r="QP15" s="161"/>
      <c r="QQ15" s="161"/>
      <c r="QR15" s="161"/>
      <c r="QS15" s="161"/>
      <c r="QT15" s="161"/>
      <c r="QU15" s="161"/>
      <c r="QV15" s="161"/>
      <c r="QW15" s="161"/>
      <c r="QX15" s="161"/>
      <c r="QY15" s="161"/>
      <c r="QZ15" s="161"/>
      <c r="RA15" s="161"/>
      <c r="RB15" s="161"/>
      <c r="RC15" s="161"/>
      <c r="RD15" s="161"/>
      <c r="RE15" s="161"/>
      <c r="RF15" s="161"/>
      <c r="RG15" s="161"/>
      <c r="RH15" s="161"/>
      <c r="RI15" s="161"/>
      <c r="RJ15" s="161"/>
      <c r="RK15" s="161"/>
      <c r="RL15" s="161"/>
      <c r="RM15" s="161"/>
      <c r="RN15" s="161"/>
      <c r="RO15" s="161"/>
      <c r="RP15" s="161"/>
      <c r="RQ15" s="161"/>
      <c r="RR15" s="161"/>
      <c r="RS15" s="161"/>
      <c r="RT15" s="161"/>
      <c r="RU15" s="161"/>
      <c r="RV15" s="161"/>
      <c r="RW15" s="161"/>
      <c r="RX15" s="161"/>
      <c r="RY15" s="161"/>
      <c r="RZ15" s="161"/>
      <c r="SA15" s="161"/>
      <c r="SB15" s="161"/>
      <c r="SC15" s="161"/>
      <c r="SD15" s="161"/>
      <c r="SE15" s="161"/>
      <c r="SF15" s="161"/>
      <c r="SG15" s="161"/>
      <c r="SH15" s="161"/>
      <c r="SI15" s="161"/>
      <c r="SJ15" s="161"/>
      <c r="SK15" s="161"/>
      <c r="SL15" s="161"/>
      <c r="SM15" s="161"/>
      <c r="SN15" s="161"/>
      <c r="SO15" s="161"/>
      <c r="SP15" s="161"/>
      <c r="SQ15" s="161"/>
      <c r="SR15" s="161"/>
      <c r="SS15" s="161"/>
      <c r="ST15" s="161"/>
      <c r="SU15" s="161"/>
      <c r="SV15" s="161"/>
      <c r="SW15" s="161"/>
      <c r="SX15" s="161"/>
      <c r="SY15" s="161"/>
      <c r="SZ15" s="161"/>
      <c r="TA15" s="161"/>
      <c r="TB15" s="161"/>
      <c r="TC15" s="161"/>
      <c r="TD15" s="161"/>
      <c r="TE15" s="161"/>
      <c r="TF15" s="161"/>
      <c r="TG15" s="161"/>
      <c r="TH15" s="161"/>
      <c r="TI15" s="161"/>
      <c r="TJ15" s="161"/>
      <c r="TK15" s="161"/>
      <c r="TL15" s="161"/>
      <c r="TM15" s="161"/>
      <c r="TN15" s="161"/>
      <c r="TO15" s="161"/>
      <c r="TP15" s="161"/>
      <c r="TQ15" s="161"/>
      <c r="TR15" s="161"/>
      <c r="TS15" s="161"/>
      <c r="TT15" s="161"/>
      <c r="TU15" s="161"/>
      <c r="TV15" s="161"/>
      <c r="TW15" s="161"/>
      <c r="TX15" s="161"/>
      <c r="TY15" s="161"/>
      <c r="TZ15" s="161"/>
      <c r="UA15" s="161"/>
      <c r="UB15" s="161"/>
      <c r="UC15" s="161"/>
      <c r="UD15" s="161"/>
      <c r="UE15" s="161"/>
      <c r="UF15" s="161"/>
      <c r="UG15" s="161"/>
      <c r="UH15" s="161"/>
      <c r="UI15" s="161"/>
      <c r="UJ15" s="161"/>
      <c r="UK15" s="161"/>
      <c r="UL15" s="161"/>
      <c r="UM15" s="161"/>
      <c r="UN15" s="161"/>
      <c r="UO15" s="161"/>
      <c r="UP15" s="161"/>
      <c r="UQ15" s="161"/>
      <c r="UR15" s="161"/>
      <c r="US15" s="161"/>
      <c r="UT15" s="161"/>
      <c r="UU15" s="161"/>
      <c r="UV15" s="161"/>
      <c r="UW15" s="161"/>
      <c r="UX15" s="161"/>
      <c r="UY15" s="161"/>
      <c r="UZ15" s="161"/>
      <c r="VA15" s="161"/>
      <c r="VB15" s="161"/>
      <c r="VC15" s="161"/>
      <c r="VD15" s="161"/>
      <c r="VE15" s="161"/>
      <c r="VF15" s="161"/>
      <c r="VG15" s="161"/>
      <c r="VH15" s="161"/>
      <c r="VI15" s="161"/>
      <c r="VJ15" s="161"/>
      <c r="VK15" s="161"/>
      <c r="VL15" s="161"/>
      <c r="VM15" s="161"/>
      <c r="VN15" s="161"/>
      <c r="VO15" s="161"/>
      <c r="VP15" s="161"/>
      <c r="VQ15" s="161"/>
      <c r="VR15" s="161"/>
      <c r="VS15" s="161"/>
      <c r="VT15" s="161"/>
      <c r="VU15" s="161"/>
      <c r="VV15" s="161"/>
      <c r="VW15" s="161"/>
      <c r="VX15" s="161"/>
      <c r="VY15" s="161"/>
      <c r="VZ15" s="161"/>
      <c r="WA15" s="161"/>
      <c r="WB15" s="161"/>
      <c r="WC15" s="161"/>
      <c r="WD15" s="161"/>
      <c r="WE15" s="161"/>
      <c r="WF15" s="161"/>
      <c r="WG15" s="161"/>
      <c r="WH15" s="161"/>
      <c r="WI15" s="161"/>
      <c r="WJ15" s="161"/>
      <c r="WK15" s="161"/>
      <c r="WL15" s="161"/>
      <c r="WM15" s="161"/>
      <c r="WN15" s="161"/>
      <c r="WO15" s="161"/>
      <c r="WP15" s="161"/>
      <c r="WQ15" s="161"/>
      <c r="WR15" s="161"/>
      <c r="WS15" s="161"/>
      <c r="WT15" s="161"/>
      <c r="WU15" s="161"/>
      <c r="WV15" s="161"/>
      <c r="WW15" s="161"/>
      <c r="WX15" s="161"/>
      <c r="WY15" s="161"/>
      <c r="WZ15" s="161"/>
      <c r="XA15" s="161"/>
      <c r="XB15" s="161"/>
      <c r="XC15" s="161"/>
      <c r="XD15" s="161"/>
      <c r="XE15" s="161"/>
      <c r="XF15" s="161"/>
      <c r="XG15" s="161"/>
      <c r="XH15" s="161"/>
      <c r="XI15" s="161"/>
      <c r="XJ15" s="161"/>
      <c r="XK15" s="161"/>
      <c r="XL15" s="161"/>
      <c r="XM15" s="161"/>
      <c r="XN15" s="161"/>
      <c r="XO15" s="161"/>
      <c r="XP15" s="161"/>
      <c r="XQ15" s="161"/>
      <c r="XR15" s="161"/>
      <c r="XS15" s="161"/>
      <c r="XT15" s="161"/>
      <c r="XU15" s="161"/>
      <c r="XV15" s="161"/>
      <c r="XW15" s="161"/>
      <c r="XX15" s="161"/>
      <c r="XY15" s="161"/>
      <c r="XZ15" s="161"/>
      <c r="YA15" s="161"/>
      <c r="YB15" s="161"/>
      <c r="YC15" s="161"/>
      <c r="YD15" s="161"/>
      <c r="YE15" s="161"/>
      <c r="YF15" s="161"/>
      <c r="YG15" s="161"/>
      <c r="YH15" s="161"/>
      <c r="YI15" s="161"/>
      <c r="YJ15" s="161"/>
      <c r="YK15" s="161"/>
      <c r="YL15" s="161"/>
      <c r="YM15" s="161"/>
      <c r="YN15" s="161"/>
      <c r="YO15" s="161"/>
      <c r="YP15" s="161"/>
      <c r="YQ15" s="161"/>
      <c r="YR15" s="161"/>
      <c r="YS15" s="161"/>
      <c r="YT15" s="161"/>
      <c r="YU15" s="161"/>
      <c r="YV15" s="161"/>
      <c r="YW15" s="161"/>
      <c r="YX15" s="161"/>
      <c r="YY15" s="161"/>
      <c r="YZ15" s="161"/>
      <c r="ZA15" s="161"/>
      <c r="ZB15" s="161"/>
      <c r="ZC15" s="161"/>
      <c r="ZD15" s="161"/>
      <c r="ZE15" s="161"/>
      <c r="ZF15" s="161"/>
      <c r="ZG15" s="161"/>
      <c r="ZH15" s="161"/>
      <c r="ZI15" s="161"/>
      <c r="ZJ15" s="161"/>
      <c r="ZK15" s="161"/>
      <c r="ZL15" s="161"/>
      <c r="ZM15" s="161"/>
      <c r="ZN15" s="161"/>
      <c r="ZO15" s="161"/>
      <c r="ZP15" s="161"/>
      <c r="ZQ15" s="161"/>
      <c r="ZR15" s="161"/>
      <c r="ZS15" s="161"/>
      <c r="ZT15" s="161"/>
      <c r="ZU15" s="161"/>
      <c r="ZV15" s="161"/>
      <c r="ZW15" s="161"/>
      <c r="ZX15" s="161"/>
      <c r="ZY15" s="161"/>
      <c r="ZZ15" s="161"/>
      <c r="AAA15" s="161"/>
      <c r="AAB15" s="161"/>
      <c r="AAC15" s="161"/>
      <c r="AAD15" s="161"/>
      <c r="AAE15" s="161"/>
      <c r="AAF15" s="161"/>
      <c r="AAG15" s="161"/>
      <c r="AAH15" s="161"/>
      <c r="AAI15" s="161"/>
      <c r="AAJ15" s="161"/>
      <c r="AAK15" s="161"/>
      <c r="AAL15" s="161"/>
      <c r="AAM15" s="161"/>
      <c r="AAN15" s="161"/>
      <c r="AAO15" s="161"/>
      <c r="AAP15" s="161"/>
      <c r="AAQ15" s="161"/>
      <c r="AAR15" s="161"/>
      <c r="AAS15" s="161"/>
      <c r="AAT15" s="161"/>
      <c r="AAU15" s="161"/>
      <c r="AAV15" s="161"/>
      <c r="AAW15" s="161"/>
      <c r="AAX15" s="161"/>
      <c r="AAY15" s="161"/>
      <c r="AAZ15" s="161"/>
      <c r="ABA15" s="161"/>
      <c r="ABB15" s="161"/>
      <c r="ABC15" s="161"/>
      <c r="ABD15" s="161"/>
      <c r="ABE15" s="161"/>
      <c r="ABF15" s="161"/>
      <c r="ABG15" s="161"/>
      <c r="ABH15" s="161"/>
      <c r="ABI15" s="161"/>
      <c r="ABJ15" s="161"/>
      <c r="ABK15" s="161"/>
      <c r="ABL15" s="161"/>
      <c r="ABM15" s="161"/>
      <c r="ABN15" s="161"/>
      <c r="ABO15" s="161"/>
      <c r="ABP15" s="161"/>
      <c r="ABQ15" s="161"/>
      <c r="ABR15" s="161"/>
      <c r="ABS15" s="161"/>
      <c r="ABT15" s="161"/>
      <c r="ABU15" s="161"/>
      <c r="ABV15" s="161"/>
      <c r="ABW15" s="161"/>
      <c r="ABX15" s="161"/>
      <c r="ABY15" s="161"/>
      <c r="ABZ15" s="161"/>
      <c r="ACA15" s="161"/>
      <c r="ACB15" s="161"/>
      <c r="ACC15" s="161"/>
      <c r="ACD15" s="161"/>
      <c r="ACE15" s="161"/>
      <c r="ACF15" s="161"/>
      <c r="ACG15" s="161"/>
      <c r="ACH15" s="161"/>
      <c r="ACI15" s="161"/>
      <c r="ACJ15" s="161"/>
      <c r="ACK15" s="161"/>
      <c r="ACL15" s="161"/>
      <c r="ACM15" s="161"/>
      <c r="ACN15" s="161"/>
      <c r="ACO15" s="161"/>
      <c r="ACP15" s="161"/>
      <c r="ACQ15" s="161"/>
      <c r="ACR15" s="161"/>
      <c r="ACS15" s="161"/>
      <c r="ACT15" s="161"/>
      <c r="ACU15" s="161"/>
      <c r="ACV15" s="161"/>
      <c r="ACW15" s="161"/>
      <c r="ACX15" s="161"/>
      <c r="ACY15" s="161"/>
      <c r="ACZ15" s="161"/>
      <c r="ADA15" s="161"/>
      <c r="ADB15" s="161"/>
      <c r="ADC15" s="161"/>
      <c r="ADD15" s="161"/>
      <c r="ADE15" s="161"/>
      <c r="ADF15" s="161"/>
      <c r="ADG15" s="161"/>
      <c r="ADH15" s="161"/>
      <c r="ADI15" s="161"/>
      <c r="ADJ15" s="161"/>
      <c r="ADK15" s="161"/>
      <c r="ADL15" s="161"/>
      <c r="ADM15" s="161"/>
      <c r="ADN15" s="161"/>
      <c r="ADO15" s="161"/>
      <c r="ADP15" s="161"/>
      <c r="ADQ15" s="161"/>
      <c r="ADR15" s="161"/>
      <c r="ADS15" s="161"/>
      <c r="ADT15" s="161"/>
      <c r="ADU15" s="161"/>
      <c r="ADV15" s="161"/>
      <c r="ADW15" s="161"/>
      <c r="ADX15" s="161"/>
      <c r="ADY15" s="161"/>
      <c r="ADZ15" s="161"/>
      <c r="AEA15" s="161"/>
      <c r="AEB15" s="161"/>
      <c r="AEC15" s="161"/>
      <c r="AED15" s="161"/>
      <c r="AEE15" s="161"/>
      <c r="AEF15" s="161"/>
      <c r="AEG15" s="161"/>
      <c r="AEH15" s="161"/>
      <c r="AEI15" s="161"/>
      <c r="AEJ15" s="161"/>
      <c r="AEK15" s="161"/>
      <c r="AEL15" s="161"/>
      <c r="AEM15" s="161"/>
      <c r="AEN15" s="161"/>
      <c r="AEO15" s="161"/>
      <c r="AEP15" s="161"/>
      <c r="AEQ15" s="161"/>
      <c r="AER15" s="161"/>
      <c r="AES15" s="161"/>
      <c r="AET15" s="161"/>
      <c r="AEU15" s="161"/>
      <c r="AEV15" s="161"/>
      <c r="AEW15" s="161"/>
      <c r="AEX15" s="161"/>
      <c r="AEY15" s="161"/>
      <c r="AEZ15" s="161"/>
      <c r="AFA15" s="161"/>
      <c r="AFB15" s="161"/>
      <c r="AFC15" s="161"/>
      <c r="AFD15" s="161"/>
      <c r="AFE15" s="161"/>
      <c r="AFF15" s="161"/>
      <c r="AFG15" s="161"/>
      <c r="AFH15" s="161"/>
      <c r="AFI15" s="161"/>
      <c r="AFJ15" s="161"/>
      <c r="AFK15" s="161"/>
      <c r="AFL15" s="161"/>
      <c r="AFM15" s="161"/>
      <c r="AFN15" s="161"/>
      <c r="AFO15" s="161"/>
      <c r="AFP15" s="161"/>
      <c r="AFQ15" s="161"/>
      <c r="AFR15" s="161"/>
      <c r="AFS15" s="161"/>
      <c r="AFT15" s="161"/>
      <c r="AFU15" s="161"/>
      <c r="AFV15" s="161"/>
      <c r="AFW15" s="161"/>
      <c r="AFX15" s="161"/>
      <c r="AFY15" s="161"/>
      <c r="AFZ15" s="161"/>
      <c r="AGA15" s="161"/>
      <c r="AGB15" s="161"/>
      <c r="AGC15" s="161"/>
      <c r="AGD15" s="161"/>
      <c r="AGE15" s="161"/>
      <c r="AGF15" s="161"/>
      <c r="AGG15" s="161"/>
      <c r="AGH15" s="161"/>
      <c r="AGI15" s="161"/>
      <c r="AGJ15" s="161"/>
      <c r="AGK15" s="161"/>
      <c r="AGL15" s="161"/>
      <c r="AGM15" s="161"/>
      <c r="AGN15" s="161"/>
      <c r="AGO15" s="161"/>
      <c r="AGP15" s="161"/>
      <c r="AGQ15" s="161"/>
      <c r="AGR15" s="161"/>
      <c r="AGS15" s="161"/>
      <c r="AGT15" s="161"/>
      <c r="AGU15" s="161"/>
      <c r="AGV15" s="161"/>
      <c r="AGW15" s="161"/>
      <c r="AGX15" s="161"/>
      <c r="AGY15" s="161"/>
      <c r="AGZ15" s="161"/>
      <c r="AHA15" s="161"/>
      <c r="AHB15" s="161"/>
      <c r="AHC15" s="161"/>
      <c r="AHD15" s="161"/>
      <c r="AHE15" s="161"/>
      <c r="AHF15" s="161"/>
      <c r="AHG15" s="161"/>
      <c r="AHH15" s="161"/>
      <c r="AHI15" s="161"/>
      <c r="AHJ15" s="161"/>
      <c r="AHK15" s="161"/>
      <c r="AHL15" s="161"/>
      <c r="AHM15" s="161"/>
      <c r="AHN15" s="161"/>
      <c r="AHO15" s="161"/>
      <c r="AHP15" s="161"/>
      <c r="AHQ15" s="161"/>
      <c r="AHR15" s="161"/>
      <c r="AHS15" s="161"/>
      <c r="AHT15" s="161"/>
      <c r="AHU15" s="161"/>
      <c r="AHV15" s="161"/>
      <c r="AHW15" s="161"/>
      <c r="AHX15" s="161"/>
      <c r="AHY15" s="161"/>
      <c r="AHZ15" s="161"/>
      <c r="AIA15" s="161"/>
      <c r="AIB15" s="161"/>
      <c r="AIC15" s="161"/>
      <c r="AID15" s="161"/>
      <c r="AIE15" s="161"/>
      <c r="AIF15" s="161"/>
      <c r="AIG15" s="161"/>
      <c r="AIH15" s="161"/>
      <c r="AII15" s="161"/>
      <c r="AIJ15" s="161"/>
      <c r="AIK15" s="161"/>
      <c r="AIL15" s="161"/>
      <c r="AIM15" s="161"/>
      <c r="AIN15" s="161"/>
      <c r="AIO15" s="161"/>
      <c r="AIP15" s="161"/>
      <c r="AIQ15" s="161"/>
      <c r="AIR15" s="161"/>
      <c r="AIS15" s="161"/>
      <c r="AIT15" s="161"/>
      <c r="AIU15" s="161"/>
      <c r="AIV15" s="161"/>
      <c r="AIW15" s="161"/>
      <c r="AIX15" s="161"/>
      <c r="AIY15" s="161"/>
      <c r="AIZ15" s="161"/>
      <c r="AJA15" s="161"/>
      <c r="AJB15" s="161"/>
      <c r="AJC15" s="161"/>
      <c r="AJD15" s="161"/>
      <c r="AJE15" s="161"/>
      <c r="AJF15" s="161"/>
      <c r="AJG15" s="161"/>
      <c r="AJH15" s="161"/>
      <c r="AJI15" s="161"/>
      <c r="AJJ15" s="161"/>
      <c r="AJK15" s="161"/>
      <c r="AJL15" s="161"/>
      <c r="AJM15" s="161"/>
      <c r="AJN15" s="161"/>
      <c r="AJO15" s="161"/>
      <c r="AJP15" s="161"/>
      <c r="AJQ15" s="161"/>
      <c r="AJR15" s="161"/>
      <c r="AJS15" s="161"/>
      <c r="AJT15" s="161"/>
      <c r="AJU15" s="161"/>
      <c r="AJV15" s="161"/>
      <c r="AJW15" s="161"/>
      <c r="AJX15" s="161"/>
      <c r="AJY15" s="161"/>
      <c r="AJZ15" s="161"/>
      <c r="AKA15" s="161"/>
      <c r="AKB15" s="161"/>
      <c r="AKC15" s="161"/>
      <c r="AKD15" s="161"/>
      <c r="AKE15" s="161"/>
      <c r="AKF15" s="161"/>
      <c r="AKG15" s="161"/>
      <c r="AKH15" s="161"/>
      <c r="AKI15" s="161"/>
      <c r="AKJ15" s="161"/>
      <c r="AKK15" s="161"/>
      <c r="AKL15" s="161"/>
      <c r="AKM15" s="161"/>
      <c r="AKN15" s="161"/>
      <c r="AKO15" s="161"/>
      <c r="AKP15" s="161"/>
      <c r="AKQ15" s="161"/>
      <c r="AKR15" s="161"/>
      <c r="AKS15" s="161"/>
      <c r="AKT15" s="161"/>
      <c r="AKU15" s="161"/>
      <c r="AKV15" s="161"/>
      <c r="AKW15" s="161"/>
      <c r="AKX15" s="161"/>
      <c r="AKY15" s="161"/>
      <c r="AKZ15" s="161"/>
      <c r="ALA15" s="161"/>
      <c r="ALB15" s="161"/>
      <c r="ALC15" s="161"/>
      <c r="ALD15" s="161"/>
      <c r="ALE15" s="161"/>
      <c r="ALF15" s="161"/>
      <c r="ALG15" s="161"/>
      <c r="ALH15" s="161"/>
      <c r="ALI15" s="161"/>
      <c r="ALJ15" s="161"/>
      <c r="ALK15" s="161"/>
      <c r="ALL15" s="161"/>
      <c r="ALM15" s="161"/>
      <c r="ALN15" s="161"/>
      <c r="ALO15" s="161"/>
      <c r="ALP15" s="161"/>
      <c r="ALQ15" s="161"/>
      <c r="ALR15" s="161"/>
      <c r="ALS15" s="161"/>
      <c r="ALT15" s="161"/>
      <c r="ALU15" s="161"/>
      <c r="ALV15" s="161"/>
      <c r="ALW15" s="161"/>
      <c r="ALX15" s="161"/>
      <c r="ALY15" s="161"/>
      <c r="ALZ15" s="161"/>
      <c r="AMA15" s="161"/>
      <c r="AMB15" s="161"/>
      <c r="AMC15" s="161"/>
      <c r="AMD15" s="161"/>
      <c r="AME15" s="161"/>
      <c r="AMF15" s="161"/>
      <c r="AMG15" s="161"/>
      <c r="AMH15" s="161"/>
      <c r="AMI15" s="161"/>
      <c r="AMJ15" s="161"/>
      <c r="AMK15" s="161"/>
    </row>
    <row r="16" spans="1:1025" x14ac:dyDescent="0.25">
      <c r="O16" s="254" t="e">
        <f>ROUND(VLOOKUP(B16,[3]CaNhan!$A$2:$G$249,7,0),0)</f>
        <v>#N/A</v>
      </c>
    </row>
  </sheetData>
  <mergeCells count="1">
    <mergeCell ref="A11:A15"/>
  </mergeCells>
  <pageMargins left="0.7" right="0.7" top="0.75" bottom="0.75" header="0.51180555555555496" footer="0.51180555555555496"/>
  <pageSetup paperSize="9" firstPageNumber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workbookViewId="0">
      <selection activeCell="H7" sqref="H7"/>
    </sheetView>
  </sheetViews>
  <sheetFormatPr defaultRowHeight="15" x14ac:dyDescent="0.25"/>
  <cols>
    <col min="3" max="3" width="24.5703125" bestFit="1" customWidth="1"/>
    <col min="4" max="7" width="9.5703125" bestFit="1" customWidth="1"/>
    <col min="8" max="8" width="15.28515625" bestFit="1" customWidth="1"/>
    <col min="9" max="9" width="15" bestFit="1" customWidth="1"/>
    <col min="10" max="10" width="34.85546875" bestFit="1" customWidth="1"/>
    <col min="11" max="11" width="13.140625" customWidth="1"/>
  </cols>
  <sheetData>
    <row r="1" spans="1:1019 1025:1025" s="76" customFormat="1" x14ac:dyDescent="0.25">
      <c r="A1" s="168" t="s">
        <v>115</v>
      </c>
      <c r="B1" s="169"/>
      <c r="Q1" s="76">
        <v>1.1499999999999999</v>
      </c>
      <c r="AME1" s="167"/>
    </row>
    <row r="2" spans="1:1019 1025:1025" s="76" customFormat="1" x14ac:dyDescent="0.25">
      <c r="AME2" s="167"/>
    </row>
    <row r="3" spans="1:1019 1025:1025" s="76" customFormat="1" x14ac:dyDescent="0.25">
      <c r="A3" s="168" t="s">
        <v>31</v>
      </c>
      <c r="B3" s="169"/>
      <c r="C3" s="80">
        <f>'VNPT TN '!H17</f>
        <v>79279304</v>
      </c>
      <c r="K3" s="465" t="s">
        <v>49</v>
      </c>
      <c r="AME3" s="167"/>
    </row>
    <row r="4" spans="1:1019 1025:1025" s="76" customFormat="1" x14ac:dyDescent="0.25">
      <c r="A4" s="103" t="s">
        <v>32</v>
      </c>
      <c r="B4" s="170"/>
      <c r="C4" s="375">
        <f>C3-H6</f>
        <v>69096657</v>
      </c>
      <c r="AME4" s="167"/>
    </row>
    <row r="5" spans="1:1019 1025:1025" s="76" customFormat="1" x14ac:dyDescent="0.25">
      <c r="B5" s="112" t="s">
        <v>34</v>
      </c>
      <c r="C5" s="172" t="s">
        <v>35</v>
      </c>
      <c r="D5" s="83" t="s">
        <v>36</v>
      </c>
      <c r="E5" s="82" t="s">
        <v>37</v>
      </c>
      <c r="F5" s="83" t="s">
        <v>38</v>
      </c>
      <c r="G5" s="83" t="s">
        <v>39</v>
      </c>
      <c r="H5" s="83" t="s">
        <v>40</v>
      </c>
      <c r="AME5" s="167"/>
    </row>
    <row r="6" spans="1:1019 1025:1025" s="377" customFormat="1" x14ac:dyDescent="0.25">
      <c r="B6" s="378"/>
      <c r="C6" s="376" t="s">
        <v>133</v>
      </c>
      <c r="D6" s="379">
        <f>D12</f>
        <v>913.1</v>
      </c>
      <c r="E6" s="387">
        <f>F12</f>
        <v>913.1</v>
      </c>
      <c r="F6" s="379"/>
      <c r="G6" s="379"/>
      <c r="H6" s="379">
        <f>' Lãnh đạo ĐV'!F15</f>
        <v>10182647</v>
      </c>
      <c r="AME6" s="383"/>
    </row>
    <row r="7" spans="1:1019 1025:1025" s="76" customFormat="1" x14ac:dyDescent="0.25">
      <c r="B7" s="174" t="s">
        <v>410</v>
      </c>
      <c r="C7" s="89" t="s">
        <v>128</v>
      </c>
      <c r="D7" s="25">
        <f>D13</f>
        <v>6165.9166666666661</v>
      </c>
      <c r="E7" s="175">
        <f>F13</f>
        <v>6154.0716666666658</v>
      </c>
      <c r="F7" s="1">
        <v>0.99</v>
      </c>
      <c r="G7" s="25">
        <f>E7*F7</f>
        <v>6092.5309499999994</v>
      </c>
      <c r="H7" s="25">
        <f>C4/G8*G7</f>
        <v>69096657</v>
      </c>
      <c r="AME7" s="167"/>
    </row>
    <row r="8" spans="1:1019 1025:1025" s="76" customFormat="1" x14ac:dyDescent="0.25">
      <c r="A8" s="102"/>
      <c r="B8" s="176"/>
      <c r="C8" s="95"/>
      <c r="D8" s="97">
        <f>SUM(D6:D7)</f>
        <v>7079.0166666666664</v>
      </c>
      <c r="E8" s="96"/>
      <c r="F8" s="97"/>
      <c r="G8" s="97">
        <f>SUM(G7:G7)</f>
        <v>6092.5309499999994</v>
      </c>
      <c r="H8" s="97">
        <f>SUM(H6:H7)</f>
        <v>79279304</v>
      </c>
      <c r="K8" s="77"/>
      <c r="L8" s="77"/>
      <c r="M8" s="77"/>
      <c r="O8" s="254"/>
      <c r="AMK8" s="167"/>
    </row>
    <row r="10" spans="1:1019 1025:1025" x14ac:dyDescent="0.25">
      <c r="A10" s="538" t="s">
        <v>51</v>
      </c>
      <c r="B10" s="110" t="s">
        <v>52</v>
      </c>
      <c r="C10" s="110" t="s">
        <v>53</v>
      </c>
      <c r="D10" s="307" t="s">
        <v>36</v>
      </c>
      <c r="E10" s="339" t="s">
        <v>54</v>
      </c>
      <c r="F10" s="308" t="s">
        <v>37</v>
      </c>
      <c r="G10" s="307" t="s">
        <v>55</v>
      </c>
      <c r="H10" s="308" t="s">
        <v>39</v>
      </c>
      <c r="I10" s="309" t="s">
        <v>56</v>
      </c>
      <c r="J10" s="390"/>
    </row>
    <row r="11" spans="1:1019 1025:1025" s="76" customFormat="1" ht="15" customHeight="1" x14ac:dyDescent="0.25">
      <c r="A11" s="392"/>
      <c r="B11" s="352"/>
      <c r="C11" s="95"/>
      <c r="D11" s="97">
        <f>D12</f>
        <v>913.1</v>
      </c>
      <c r="E11" s="97"/>
      <c r="F11" s="97">
        <f t="shared" ref="F11:H11" si="0">F12</f>
        <v>913.1</v>
      </c>
      <c r="G11" s="97"/>
      <c r="H11" s="97">
        <f t="shared" si="0"/>
        <v>903.96900000000005</v>
      </c>
      <c r="I11" s="191">
        <f>H6</f>
        <v>10182647</v>
      </c>
      <c r="J11" s="117"/>
      <c r="K11" s="77"/>
      <c r="L11" s="77"/>
      <c r="M11" s="77"/>
      <c r="N11" s="249"/>
      <c r="O11" s="254"/>
      <c r="AMK11" s="167"/>
    </row>
    <row r="12" spans="1:1019 1025:1025" s="76" customFormat="1" x14ac:dyDescent="0.25">
      <c r="A12" s="393" t="s">
        <v>430</v>
      </c>
      <c r="B12" s="185">
        <v>22</v>
      </c>
      <c r="C12" s="117" t="s">
        <v>133</v>
      </c>
      <c r="D12" s="25">
        <v>913.1</v>
      </c>
      <c r="E12" s="251">
        <f>VLOOKUP(B12,[1]CaNhan!$A$1:$E$252,5,0)</f>
        <v>1</v>
      </c>
      <c r="F12" s="25">
        <f>D12*E12</f>
        <v>913.1</v>
      </c>
      <c r="G12" s="25">
        <f>VLOOKUP(B12,[1]CaNhan!$A$1:$G$252,7,0)</f>
        <v>0.99</v>
      </c>
      <c r="H12" s="25">
        <f>F12*G12</f>
        <v>903.96900000000005</v>
      </c>
      <c r="I12" s="193">
        <f>H6</f>
        <v>10182647</v>
      </c>
      <c r="J12" s="117"/>
      <c r="K12" s="77">
        <f>VLOOKUP(B12,[1]CaNhan!$A$1:$D$252,4,0)*1.15</f>
        <v>913.09999999999991</v>
      </c>
      <c r="L12" s="77">
        <f>D12-K12</f>
        <v>0</v>
      </c>
      <c r="M12" s="77"/>
      <c r="N12" s="249"/>
      <c r="O12" s="254"/>
      <c r="AMK12" s="167"/>
    </row>
    <row r="13" spans="1:1019 1025:1025" s="76" customFormat="1" x14ac:dyDescent="0.25">
      <c r="A13" s="636" t="s">
        <v>128</v>
      </c>
      <c r="B13" s="185"/>
      <c r="C13" s="117"/>
      <c r="D13" s="546">
        <f>SUM(D14:D25)</f>
        <v>6165.9166666666661</v>
      </c>
      <c r="E13" s="546"/>
      <c r="F13" s="546">
        <f t="shared" ref="F13:H13" si="1">SUM(F14:F25)</f>
        <v>6154.0716666666658</v>
      </c>
      <c r="G13" s="546"/>
      <c r="H13" s="546">
        <f t="shared" si="1"/>
        <v>6178.7789254441659</v>
      </c>
      <c r="I13" s="547">
        <f>H7</f>
        <v>69096657</v>
      </c>
      <c r="J13" s="117"/>
      <c r="K13" s="77" t="e">
        <f>VLOOKUP(B13,[1]CaNhan!$A$1:$D$252,4,0)</f>
        <v>#N/A</v>
      </c>
      <c r="L13" s="77" t="e">
        <f t="shared" ref="L13:L25" si="2">D13-K13</f>
        <v>#N/A</v>
      </c>
      <c r="M13" s="77"/>
      <c r="N13" s="249"/>
      <c r="O13" s="254"/>
      <c r="AMK13" s="167"/>
    </row>
    <row r="14" spans="1:1019 1025:1025" s="76" customFormat="1" x14ac:dyDescent="0.25">
      <c r="A14" s="636"/>
      <c r="B14" s="185">
        <v>8</v>
      </c>
      <c r="C14" s="117" t="s">
        <v>129</v>
      </c>
      <c r="D14" s="25">
        <v>730.25</v>
      </c>
      <c r="E14" s="251">
        <f>VLOOKUP(B14,[1]CaNhan!$A$1:$E$252,5,0)</f>
        <v>1</v>
      </c>
      <c r="F14" s="25">
        <f t="shared" ref="F14:F25" si="3">D14*E14</f>
        <v>730.25</v>
      </c>
      <c r="G14" s="25">
        <f>VLOOKUP(B14,[1]CaNhan!$A$1:$G$252,7,0)</f>
        <v>1</v>
      </c>
      <c r="H14" s="25">
        <f t="shared" ref="H14:H25" si="4">F14*G14</f>
        <v>730.25</v>
      </c>
      <c r="I14" s="25">
        <f>I$13/H$13*H14</f>
        <v>8166311.5614098143</v>
      </c>
      <c r="J14" s="117"/>
      <c r="K14" s="77">
        <f>VLOOKUP(B14,[1]CaNhan!$A$1:$D$252,4,0)</f>
        <v>730.25</v>
      </c>
      <c r="L14" s="77">
        <f t="shared" si="2"/>
        <v>0</v>
      </c>
      <c r="M14" s="77"/>
      <c r="N14" s="249"/>
      <c r="O14" s="254"/>
      <c r="AMK14" s="167"/>
    </row>
    <row r="15" spans="1:1019 1025:1025" s="189" customFormat="1" x14ac:dyDescent="0.25">
      <c r="A15" s="636"/>
      <c r="B15" s="233">
        <v>28</v>
      </c>
      <c r="C15" s="197" t="s">
        <v>130</v>
      </c>
      <c r="D15" s="198">
        <f>443.9*2.5/3</f>
        <v>369.91666666666669</v>
      </c>
      <c r="E15" s="251">
        <f>VLOOKUP(B15,[1]CaNhan!$A$1:$E$252,5,0)</f>
        <v>1</v>
      </c>
      <c r="F15" s="25">
        <f t="shared" si="3"/>
        <v>369.91666666666669</v>
      </c>
      <c r="G15" s="25">
        <f>VLOOKUP(B15,[1]CaNhan!$A$1:$G$252,7,0)</f>
        <v>1</v>
      </c>
      <c r="H15" s="25">
        <f t="shared" si="4"/>
        <v>369.91666666666669</v>
      </c>
      <c r="I15" s="25">
        <f t="shared" ref="I15:I25" si="5">I$13/H$13*H15</f>
        <v>4136740.5022364678</v>
      </c>
      <c r="J15" s="197" t="s">
        <v>427</v>
      </c>
      <c r="K15" s="77">
        <f>VLOOKUP(B15,[1]CaNhan!$A$1:$D$252,4,0)</f>
        <v>443.9</v>
      </c>
      <c r="L15" s="77">
        <f t="shared" si="2"/>
        <v>-73.983333333333292</v>
      </c>
      <c r="M15" s="199"/>
      <c r="N15" s="265"/>
      <c r="O15" s="266"/>
    </row>
    <row r="16" spans="1:1019 1025:1025" s="125" customFormat="1" x14ac:dyDescent="0.25">
      <c r="A16" s="636"/>
      <c r="B16" s="187">
        <v>930</v>
      </c>
      <c r="C16" s="231" t="s">
        <v>399</v>
      </c>
      <c r="D16" s="25">
        <v>443.9</v>
      </c>
      <c r="E16" s="251">
        <f>VLOOKUP(B16,[1]CaNhan!$A$1:$E$252,5,0)</f>
        <v>0.8</v>
      </c>
      <c r="F16" s="25">
        <f t="shared" si="3"/>
        <v>355.12</v>
      </c>
      <c r="G16" s="25">
        <f>VLOOKUP(B16,[1]CaNhan!$A$1:$G$252,7,0)</f>
        <v>1</v>
      </c>
      <c r="H16" s="25">
        <f t="shared" si="4"/>
        <v>355.12</v>
      </c>
      <c r="I16" s="25">
        <f t="shared" si="5"/>
        <v>3971270.882147009</v>
      </c>
      <c r="J16" s="93"/>
      <c r="K16" s="77">
        <f>VLOOKUP(B16,[1]CaNhan!$A$1:$D$252,4,0)</f>
        <v>443.9</v>
      </c>
      <c r="L16" s="77">
        <f t="shared" si="2"/>
        <v>0</v>
      </c>
      <c r="AMK16" s="161"/>
    </row>
    <row r="17" spans="1:15 1025:1025" s="76" customFormat="1" x14ac:dyDescent="0.25">
      <c r="A17" s="636"/>
      <c r="B17" s="185">
        <v>30</v>
      </c>
      <c r="C17" s="117" t="s">
        <v>131</v>
      </c>
      <c r="D17" s="25">
        <v>443.9</v>
      </c>
      <c r="E17" s="251">
        <f>VLOOKUP(B17,[1]CaNhan!$A$1:$E$252,5,0)</f>
        <v>1.1000000000000001</v>
      </c>
      <c r="F17" s="25">
        <f t="shared" si="3"/>
        <v>488.29</v>
      </c>
      <c r="G17" s="25">
        <f>VLOOKUP(B17,[1]CaNhan!$A$1:$G$252,7,0)</f>
        <v>1.0166660000000001</v>
      </c>
      <c r="H17" s="25">
        <f t="shared" si="4"/>
        <v>496.42784114000006</v>
      </c>
      <c r="I17" s="25">
        <f t="shared" si="5"/>
        <v>5551502.1136696981</v>
      </c>
      <c r="J17" s="194"/>
      <c r="K17" s="77">
        <f>VLOOKUP(B17,[1]CaNhan!$A$1:$D$252,4,0)</f>
        <v>443.9</v>
      </c>
      <c r="L17" s="77">
        <f t="shared" si="2"/>
        <v>0</v>
      </c>
      <c r="M17" s="77"/>
      <c r="N17" s="249"/>
      <c r="O17" s="254"/>
      <c r="AMK17" s="167"/>
    </row>
    <row r="18" spans="1:15 1025:1025" s="76" customFormat="1" x14ac:dyDescent="0.25">
      <c r="A18" s="636"/>
      <c r="B18" s="185">
        <v>33</v>
      </c>
      <c r="C18" s="117" t="s">
        <v>132</v>
      </c>
      <c r="D18" s="25">
        <v>443.9</v>
      </c>
      <c r="E18" s="251">
        <f>VLOOKUP(B18,[1]CaNhan!$A$1:$E$252,5,0)</f>
        <v>1.05</v>
      </c>
      <c r="F18" s="25">
        <f t="shared" si="3"/>
        <v>466.09499999999997</v>
      </c>
      <c r="G18" s="25">
        <f>VLOOKUP(B18,[1]CaNhan!$A$1:$G$252,7,0)</f>
        <v>1</v>
      </c>
      <c r="H18" s="25">
        <f t="shared" si="4"/>
        <v>466.09499999999997</v>
      </c>
      <c r="I18" s="25">
        <f t="shared" si="5"/>
        <v>5212293.0328179495</v>
      </c>
      <c r="J18" s="117"/>
      <c r="K18" s="77">
        <f>VLOOKUP(B18,[1]CaNhan!$A$1:$D$252,4,0)</f>
        <v>443.9</v>
      </c>
      <c r="L18" s="77">
        <f t="shared" si="2"/>
        <v>0</v>
      </c>
      <c r="M18" s="77"/>
      <c r="N18" s="249"/>
      <c r="O18" s="254"/>
      <c r="AMK18" s="167"/>
    </row>
    <row r="19" spans="1:15 1025:1025" s="189" customFormat="1" x14ac:dyDescent="0.25">
      <c r="A19" s="636"/>
      <c r="B19" s="187">
        <v>583</v>
      </c>
      <c r="C19" s="93" t="s">
        <v>134</v>
      </c>
      <c r="D19" s="1">
        <v>523.25</v>
      </c>
      <c r="E19" s="251">
        <f>VLOOKUP(B19,[1]CaNhan!$A$1:$E$252,5,0)</f>
        <v>0.95</v>
      </c>
      <c r="F19" s="25">
        <f t="shared" si="3"/>
        <v>497.08749999999998</v>
      </c>
      <c r="G19" s="25">
        <f>VLOOKUP(B19,[1]CaNhan!$A$1:$G$252,7,0)</f>
        <v>1.0333330000000001</v>
      </c>
      <c r="H19" s="25">
        <f t="shared" si="4"/>
        <v>513.65691763749999</v>
      </c>
      <c r="I19" s="25">
        <f t="shared" si="5"/>
        <v>5744173.125780548</v>
      </c>
      <c r="J19" s="93"/>
      <c r="K19" s="77">
        <f>VLOOKUP(B19,[1]CaNhan!$A$1:$D$252,4,0)</f>
        <v>523.25</v>
      </c>
      <c r="L19" s="77">
        <f t="shared" si="2"/>
        <v>0</v>
      </c>
      <c r="M19" s="77"/>
      <c r="N19" s="249"/>
      <c r="O19" s="254"/>
    </row>
    <row r="20" spans="1:15 1025:1025" s="76" customFormat="1" x14ac:dyDescent="0.25">
      <c r="A20" s="636"/>
      <c r="B20" s="185">
        <v>23</v>
      </c>
      <c r="C20" s="117" t="s">
        <v>135</v>
      </c>
      <c r="D20" s="25">
        <v>523.25</v>
      </c>
      <c r="E20" s="251">
        <f>VLOOKUP(B20,[1]CaNhan!$A$1:$E$252,5,0)</f>
        <v>1</v>
      </c>
      <c r="F20" s="25">
        <f t="shared" si="3"/>
        <v>523.25</v>
      </c>
      <c r="G20" s="25">
        <f>VLOOKUP(B20,[1]CaNhan!$A$1:$G$252,7,0)</f>
        <v>1</v>
      </c>
      <c r="H20" s="25">
        <f t="shared" si="4"/>
        <v>523.25</v>
      </c>
      <c r="I20" s="25">
        <f t="shared" si="5"/>
        <v>5851451.5912464028</v>
      </c>
      <c r="J20" s="117"/>
      <c r="K20" s="77">
        <f>VLOOKUP(B20,[1]CaNhan!$A$1:$D$252,4,0)</f>
        <v>523.25</v>
      </c>
      <c r="L20" s="77">
        <f t="shared" si="2"/>
        <v>0</v>
      </c>
      <c r="M20" s="77"/>
      <c r="N20" s="249"/>
      <c r="O20" s="254"/>
      <c r="AMK20" s="167"/>
    </row>
    <row r="21" spans="1:15 1025:1025" s="76" customFormat="1" x14ac:dyDescent="0.25">
      <c r="A21" s="636"/>
      <c r="B21" s="187">
        <v>418</v>
      </c>
      <c r="C21" s="93" t="s">
        <v>136</v>
      </c>
      <c r="D21" s="1">
        <v>486.45</v>
      </c>
      <c r="E21" s="251">
        <f>VLOOKUP(B21,[1]CaNhan!$A$1:$E$252,5,0)</f>
        <v>1</v>
      </c>
      <c r="F21" s="25">
        <f t="shared" si="3"/>
        <v>486.45</v>
      </c>
      <c r="G21" s="25">
        <f>VLOOKUP(B21,[1]CaNhan!$A$1:$G$252,7,0)</f>
        <v>1</v>
      </c>
      <c r="H21" s="25">
        <f t="shared" si="4"/>
        <v>486.45</v>
      </c>
      <c r="I21" s="25">
        <f t="shared" si="5"/>
        <v>5439920.9298840184</v>
      </c>
      <c r="J21" s="117"/>
      <c r="K21" s="77">
        <f>VLOOKUP(B21,[1]CaNhan!$A$1:$D$252,4,0)</f>
        <v>486.45</v>
      </c>
      <c r="L21" s="77">
        <f t="shared" si="2"/>
        <v>0</v>
      </c>
      <c r="M21" s="77"/>
      <c r="N21" s="249"/>
      <c r="O21" s="254"/>
      <c r="AMK21" s="167"/>
    </row>
    <row r="22" spans="1:15 1025:1025" s="76" customFormat="1" x14ac:dyDescent="0.25">
      <c r="A22" s="636"/>
      <c r="B22" s="185">
        <v>430</v>
      </c>
      <c r="C22" s="117" t="s">
        <v>137</v>
      </c>
      <c r="D22" s="25">
        <v>296.7</v>
      </c>
      <c r="E22" s="251">
        <f>VLOOKUP(B22,[1]CaNhan!$A$1:$E$252,5,0)</f>
        <v>1</v>
      </c>
      <c r="F22" s="25">
        <f t="shared" si="3"/>
        <v>296.7</v>
      </c>
      <c r="G22" s="25">
        <f>VLOOKUP(B22,[1]CaNhan!$A$1:$G$252,7,0)</f>
        <v>1</v>
      </c>
      <c r="H22" s="25">
        <f t="shared" si="4"/>
        <v>296.7</v>
      </c>
      <c r="I22" s="25">
        <f t="shared" si="5"/>
        <v>3317965.9572342238</v>
      </c>
      <c r="J22" s="117"/>
      <c r="K22" s="77">
        <f>VLOOKUP(B22,[1]CaNhan!$A$1:$D$252,4,0)</f>
        <v>296.7</v>
      </c>
      <c r="L22" s="77">
        <f t="shared" si="2"/>
        <v>0</v>
      </c>
      <c r="M22" s="77"/>
      <c r="N22" s="249"/>
      <c r="O22" s="254"/>
      <c r="AMK22" s="167"/>
    </row>
    <row r="23" spans="1:15 1025:1025" s="76" customFormat="1" ht="15" customHeight="1" x14ac:dyDescent="0.25">
      <c r="A23" s="636"/>
      <c r="B23" s="185">
        <v>435</v>
      </c>
      <c r="C23" s="117" t="s">
        <v>138</v>
      </c>
      <c r="D23" s="25">
        <v>443.9</v>
      </c>
      <c r="E23" s="251">
        <f>VLOOKUP(B23,[1]CaNhan!$A$1:$E$252,5,0)</f>
        <v>1</v>
      </c>
      <c r="F23" s="25">
        <f t="shared" si="3"/>
        <v>443.9</v>
      </c>
      <c r="G23" s="25">
        <f>VLOOKUP(B23,[1]CaNhan!$A$1:$G$252,7,0)</f>
        <v>1</v>
      </c>
      <c r="H23" s="25">
        <f t="shared" si="4"/>
        <v>443.9</v>
      </c>
      <c r="I23" s="25">
        <f t="shared" si="5"/>
        <v>4964088.6026837612</v>
      </c>
      <c r="J23" s="117"/>
      <c r="K23" s="77">
        <f>VLOOKUP(B23,[1]CaNhan!$A$1:$D$252,4,0)</f>
        <v>443.9</v>
      </c>
      <c r="L23" s="77">
        <f t="shared" si="2"/>
        <v>0</v>
      </c>
      <c r="M23" s="77"/>
      <c r="N23" s="249"/>
      <c r="O23" s="254"/>
      <c r="AMK23" s="167"/>
    </row>
    <row r="24" spans="1:15 1025:1025" s="76" customFormat="1" x14ac:dyDescent="0.25">
      <c r="A24" s="636"/>
      <c r="B24" s="185">
        <v>11</v>
      </c>
      <c r="C24" s="117" t="s">
        <v>139</v>
      </c>
      <c r="D24" s="25">
        <v>730.25</v>
      </c>
      <c r="E24" s="251">
        <f>VLOOKUP(B24,[1]CaNhan!$A$1:$E$252,5,0)</f>
        <v>1</v>
      </c>
      <c r="F24" s="25">
        <f t="shared" si="3"/>
        <v>730.25</v>
      </c>
      <c r="G24" s="25">
        <f>VLOOKUP(B24,[1]CaNhan!$A$1:$G$252,7,0)</f>
        <v>1</v>
      </c>
      <c r="H24" s="25">
        <f t="shared" si="4"/>
        <v>730.25</v>
      </c>
      <c r="I24" s="25">
        <f t="shared" si="5"/>
        <v>8166311.5614098143</v>
      </c>
      <c r="J24" s="117"/>
      <c r="K24" s="77">
        <f>VLOOKUP(B24,[1]CaNhan!$A$1:$D$252,4,0)</f>
        <v>730.25</v>
      </c>
      <c r="L24" s="77">
        <f t="shared" si="2"/>
        <v>0</v>
      </c>
      <c r="M24" s="77"/>
      <c r="N24" s="249"/>
      <c r="O24" s="254"/>
      <c r="AMK24" s="167"/>
    </row>
    <row r="25" spans="1:15 1025:1025" s="161" customFormat="1" x14ac:dyDescent="0.25">
      <c r="A25" s="636"/>
      <c r="B25" s="187">
        <v>18</v>
      </c>
      <c r="C25" s="93" t="s">
        <v>140</v>
      </c>
      <c r="D25" s="1">
        <v>730.25</v>
      </c>
      <c r="E25" s="251">
        <f>VLOOKUP(B25,[1]CaNhan!$A$1:$E$252,5,0)</f>
        <v>1.05</v>
      </c>
      <c r="F25" s="25">
        <f t="shared" si="3"/>
        <v>766.76250000000005</v>
      </c>
      <c r="G25" s="25">
        <f>VLOOKUP(B25,[1]CaNhan!$A$1:$G$252,7,0)</f>
        <v>1</v>
      </c>
      <c r="H25" s="25">
        <f t="shared" si="4"/>
        <v>766.76250000000005</v>
      </c>
      <c r="I25" s="25">
        <f t="shared" si="5"/>
        <v>8574627.1394803058</v>
      </c>
      <c r="J25" s="93"/>
      <c r="K25" s="77">
        <f>VLOOKUP(B25,[1]CaNhan!$A$1:$D$252,4,0)</f>
        <v>730.25</v>
      </c>
      <c r="L25" s="77">
        <f t="shared" si="2"/>
        <v>0</v>
      </c>
      <c r="M25" s="77"/>
      <c r="N25" s="249"/>
      <c r="O25" s="254"/>
    </row>
  </sheetData>
  <mergeCells count="1">
    <mergeCell ref="A13:A25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workbookViewId="0">
      <selection activeCell="H7" sqref="H7"/>
    </sheetView>
  </sheetViews>
  <sheetFormatPr defaultRowHeight="15" x14ac:dyDescent="0.25"/>
  <cols>
    <col min="2" max="2" width="9.28515625" bestFit="1" customWidth="1"/>
    <col min="3" max="3" width="24.5703125" bestFit="1" customWidth="1"/>
    <col min="4" max="7" width="9.5703125" bestFit="1" customWidth="1"/>
    <col min="8" max="9" width="15" bestFit="1" customWidth="1"/>
    <col min="10" max="10" width="26.140625" bestFit="1" customWidth="1"/>
    <col min="11" max="11" width="9.5703125" bestFit="1" customWidth="1"/>
  </cols>
  <sheetData>
    <row r="1" spans="1:1019 1025:1025" s="76" customFormat="1" x14ac:dyDescent="0.25">
      <c r="A1" s="168" t="s">
        <v>115</v>
      </c>
      <c r="B1" s="169"/>
      <c r="P1" s="76">
        <v>1.1499999999999999</v>
      </c>
      <c r="AME1" s="167"/>
    </row>
    <row r="2" spans="1:1019 1025:1025" s="76" customFormat="1" x14ac:dyDescent="0.25">
      <c r="J2" s="465" t="s">
        <v>49</v>
      </c>
      <c r="AME2" s="167"/>
    </row>
    <row r="3" spans="1:1019 1025:1025" s="76" customFormat="1" x14ac:dyDescent="0.25">
      <c r="A3" s="168" t="s">
        <v>31</v>
      </c>
      <c r="B3" s="169"/>
      <c r="C3" s="80">
        <f>'VNPT TN '!H18</f>
        <v>92506636</v>
      </c>
      <c r="AME3" s="167"/>
    </row>
    <row r="4" spans="1:1019 1025:1025" s="76" customFormat="1" x14ac:dyDescent="0.25">
      <c r="A4" s="103" t="s">
        <v>32</v>
      </c>
      <c r="B4" s="170"/>
      <c r="C4" s="375">
        <f>C3-H6</f>
        <v>77501202</v>
      </c>
      <c r="AME4" s="167"/>
    </row>
    <row r="5" spans="1:1019 1025:1025" s="76" customFormat="1" x14ac:dyDescent="0.25">
      <c r="B5" s="112" t="s">
        <v>34</v>
      </c>
      <c r="C5" s="172" t="s">
        <v>35</v>
      </c>
      <c r="D5" s="83" t="s">
        <v>36</v>
      </c>
      <c r="E5" s="82" t="s">
        <v>37</v>
      </c>
      <c r="F5" s="83" t="s">
        <v>38</v>
      </c>
      <c r="G5" s="83" t="s">
        <v>39</v>
      </c>
      <c r="H5" s="83" t="s">
        <v>40</v>
      </c>
      <c r="AME5" s="167"/>
    </row>
    <row r="6" spans="1:1019 1025:1025" s="377" customFormat="1" x14ac:dyDescent="0.25">
      <c r="B6" s="378"/>
      <c r="C6" s="376" t="s">
        <v>414</v>
      </c>
      <c r="D6" s="379">
        <f>D11</f>
        <v>1359.3</v>
      </c>
      <c r="E6" s="387">
        <f>F11</f>
        <v>1359.3</v>
      </c>
      <c r="F6" s="379"/>
      <c r="G6" s="379"/>
      <c r="H6" s="379">
        <f>' Lãnh đạo ĐV'!F14</f>
        <v>15005434</v>
      </c>
      <c r="AME6" s="383"/>
    </row>
    <row r="7" spans="1:1019 1025:1025" s="76" customFormat="1" x14ac:dyDescent="0.25">
      <c r="B7" s="174" t="s">
        <v>409</v>
      </c>
      <c r="C7" s="89" t="s">
        <v>393</v>
      </c>
      <c r="D7" s="25">
        <f>D13</f>
        <v>6985.0999999999995</v>
      </c>
      <c r="E7" s="175">
        <f>F13</f>
        <v>6663.6750000000011</v>
      </c>
      <c r="F7" s="1">
        <v>0.98</v>
      </c>
      <c r="G7" s="25">
        <f t="shared" ref="G7" si="0">E7*F7</f>
        <v>6530.4015000000009</v>
      </c>
      <c r="H7" s="25">
        <f>C4/G8*G7</f>
        <v>77501202</v>
      </c>
      <c r="AME7" s="167"/>
    </row>
    <row r="8" spans="1:1019 1025:1025" s="76" customFormat="1" x14ac:dyDescent="0.25">
      <c r="A8" s="102"/>
      <c r="B8" s="176"/>
      <c r="C8" s="95"/>
      <c r="D8" s="97">
        <f>SUM(D6:D7)</f>
        <v>8344.4</v>
      </c>
      <c r="E8" s="96"/>
      <c r="F8" s="97"/>
      <c r="G8" s="97">
        <f>SUM(G7:G7)</f>
        <v>6530.4015000000009</v>
      </c>
      <c r="H8" s="97">
        <f>SUM(H6:H7)</f>
        <v>92506636</v>
      </c>
      <c r="K8" s="77"/>
      <c r="L8" s="77"/>
      <c r="M8" s="77"/>
      <c r="O8" s="254"/>
      <c r="AMK8" s="167"/>
    </row>
    <row r="9" spans="1:1019 1025:1025" s="76" customFormat="1" x14ac:dyDescent="0.25">
      <c r="A9" s="102"/>
      <c r="B9" s="552"/>
      <c r="C9" s="553"/>
      <c r="D9" s="171"/>
      <c r="E9" s="554"/>
      <c r="F9" s="171"/>
      <c r="G9" s="171"/>
      <c r="H9" s="171"/>
      <c r="K9" s="77"/>
      <c r="L9" s="77"/>
      <c r="M9" s="77"/>
      <c r="O9" s="254"/>
      <c r="AMK9" s="167"/>
    </row>
    <row r="10" spans="1:1019 1025:1025" x14ac:dyDescent="0.25">
      <c r="A10" s="538" t="s">
        <v>51</v>
      </c>
      <c r="B10" s="548" t="s">
        <v>52</v>
      </c>
      <c r="C10" s="548" t="s">
        <v>53</v>
      </c>
      <c r="D10" s="549" t="s">
        <v>36</v>
      </c>
      <c r="E10" s="550" t="s">
        <v>54</v>
      </c>
      <c r="F10" s="551" t="s">
        <v>37</v>
      </c>
      <c r="G10" s="549" t="s">
        <v>55</v>
      </c>
      <c r="H10" s="551" t="s">
        <v>39</v>
      </c>
      <c r="I10" s="309" t="s">
        <v>56</v>
      </c>
      <c r="J10" s="390"/>
    </row>
    <row r="11" spans="1:1019 1025:1025" s="76" customFormat="1" ht="15" customHeight="1" x14ac:dyDescent="0.25">
      <c r="A11" s="181" t="s">
        <v>430</v>
      </c>
      <c r="B11" s="182"/>
      <c r="C11" s="95"/>
      <c r="D11" s="97">
        <f>D12</f>
        <v>1359.3</v>
      </c>
      <c r="E11" s="97"/>
      <c r="F11" s="97">
        <f t="shared" ref="F11:H11" si="1">F12</f>
        <v>1359.3</v>
      </c>
      <c r="G11" s="97"/>
      <c r="H11" s="97">
        <f t="shared" si="1"/>
        <v>1341.1750938</v>
      </c>
      <c r="I11" s="191">
        <f>H6</f>
        <v>15005434</v>
      </c>
      <c r="J11" s="117"/>
      <c r="K11" s="77"/>
      <c r="L11" s="77"/>
      <c r="M11" s="77"/>
      <c r="N11" s="249"/>
      <c r="O11" s="254"/>
      <c r="AMK11" s="167"/>
    </row>
    <row r="12" spans="1:1019 1025:1025" s="76" customFormat="1" x14ac:dyDescent="0.25">
      <c r="A12" s="184"/>
      <c r="B12" s="185">
        <v>15</v>
      </c>
      <c r="C12" s="117" t="s">
        <v>141</v>
      </c>
      <c r="D12" s="25">
        <v>1359.3</v>
      </c>
      <c r="E12" s="251">
        <f>VLOOKUP(B12,[1]CaNhan!$A$1:$E$252,5,0)</f>
        <v>1</v>
      </c>
      <c r="F12" s="25">
        <f>D12*E12</f>
        <v>1359.3</v>
      </c>
      <c r="G12" s="25">
        <f>VLOOKUP(B12,[1]CaNhan!$A$1:$G$252,7,0)</f>
        <v>0.98666600000000004</v>
      </c>
      <c r="H12" s="25">
        <f>F12*G12</f>
        <v>1341.1750938</v>
      </c>
      <c r="I12" s="193">
        <f>H6</f>
        <v>15005434</v>
      </c>
      <c r="J12" s="117"/>
      <c r="K12" s="77">
        <f>VLOOKUP(B12,[1]CaNhan!$A$1:$D$252,4,0)*1.15</f>
        <v>1359.3</v>
      </c>
      <c r="L12" s="77">
        <f>D12-K12</f>
        <v>0</v>
      </c>
      <c r="M12" s="77">
        <f>VLOOKUP(B12,[3]CaNhan!$A$2:$E$249,5,0)</f>
        <v>1.05</v>
      </c>
      <c r="N12" s="249">
        <f t="shared" ref="N12:N22" si="2">E12-M12</f>
        <v>-5.0000000000000044E-2</v>
      </c>
      <c r="O12" s="254">
        <f>VLOOKUP(B12,[3]CaNhan!$A$2:$G$249,7,0)</f>
        <v>0.99666600000000005</v>
      </c>
      <c r="AMK12" s="167"/>
    </row>
    <row r="13" spans="1:1019 1025:1025" s="76" customFormat="1" x14ac:dyDescent="0.25">
      <c r="A13" s="635" t="s">
        <v>393</v>
      </c>
      <c r="B13" s="185"/>
      <c r="C13" s="117"/>
      <c r="D13" s="546">
        <f>SUM(D14:D26)</f>
        <v>6985.0999999999995</v>
      </c>
      <c r="E13" s="546"/>
      <c r="F13" s="546">
        <f t="shared" ref="F13:H13" si="3">SUM(F14:F26)</f>
        <v>6663.6750000000011</v>
      </c>
      <c r="G13" s="546"/>
      <c r="H13" s="546">
        <f t="shared" si="3"/>
        <v>6549.6554543499997</v>
      </c>
      <c r="I13" s="547">
        <f>H7</f>
        <v>77501202</v>
      </c>
      <c r="J13" s="117"/>
      <c r="K13" s="77" t="e">
        <f>VLOOKUP(B13,[1]CaNhan!$A$1:$D$252,4,0)</f>
        <v>#N/A</v>
      </c>
      <c r="L13" s="77" t="e">
        <f t="shared" ref="L13:L26" si="4">D13-K13</f>
        <v>#N/A</v>
      </c>
      <c r="M13" s="77"/>
      <c r="N13" s="249"/>
      <c r="O13" s="254"/>
      <c r="AMK13" s="167"/>
    </row>
    <row r="14" spans="1:1019 1025:1025" s="76" customFormat="1" x14ac:dyDescent="0.25">
      <c r="A14" s="635"/>
      <c r="B14" s="185">
        <v>17</v>
      </c>
      <c r="C14" s="117" t="s">
        <v>142</v>
      </c>
      <c r="D14" s="25">
        <v>730.25</v>
      </c>
      <c r="E14" s="251">
        <f>VLOOKUP(B14,[1]CaNhan!$A$1:$E$252,5,0)</f>
        <v>1</v>
      </c>
      <c r="F14" s="25">
        <f t="shared" ref="F14:F26" si="5">D14*E14</f>
        <v>730.25</v>
      </c>
      <c r="G14" s="25">
        <f>VLOOKUP(B14,[1]CaNhan!$A$1:$G$252,7,0)</f>
        <v>0.99333300000000002</v>
      </c>
      <c r="H14" s="25">
        <f t="shared" ref="H14:H26" si="6">F14*G14</f>
        <v>725.38142325000001</v>
      </c>
      <c r="I14" s="25">
        <f>I$13/H$13*H14</f>
        <v>8583341.9180864263</v>
      </c>
      <c r="J14" s="117"/>
      <c r="K14" s="77">
        <f>VLOOKUP(B14,[1]CaNhan!$A$1:$D$252,4,0)</f>
        <v>730.25</v>
      </c>
      <c r="L14" s="77">
        <f t="shared" si="4"/>
        <v>0</v>
      </c>
      <c r="M14" s="77">
        <f>VLOOKUP(B14,[3]CaNhan!$A$2:$E$249,5,0)</f>
        <v>1</v>
      </c>
      <c r="N14" s="249">
        <f t="shared" si="2"/>
        <v>0</v>
      </c>
      <c r="O14" s="254">
        <f>VLOOKUP(B14,[3]CaNhan!$A$2:$G$249,7,0)</f>
        <v>1</v>
      </c>
      <c r="AMK14" s="167"/>
    </row>
    <row r="15" spans="1:1019 1025:1025" s="76" customFormat="1" x14ac:dyDescent="0.25">
      <c r="A15" s="635"/>
      <c r="B15" s="185">
        <v>49</v>
      </c>
      <c r="C15" s="117" t="s">
        <v>143</v>
      </c>
      <c r="D15" s="25">
        <v>560.04999999999995</v>
      </c>
      <c r="E15" s="251">
        <f>VLOOKUP(B15,[1]CaNhan!$A$1:$E$252,5,0)</f>
        <v>1</v>
      </c>
      <c r="F15" s="25">
        <f t="shared" si="5"/>
        <v>560.04999999999995</v>
      </c>
      <c r="G15" s="25">
        <f>VLOOKUP(B15,[1]CaNhan!$A$1:$G$252,7,0)</f>
        <v>0.98666600000000004</v>
      </c>
      <c r="H15" s="25">
        <f t="shared" si="6"/>
        <v>552.58229329999995</v>
      </c>
      <c r="I15" s="25">
        <f t="shared" ref="I15:I26" si="7">I$13/H$13*H15</f>
        <v>6538632.7926949942</v>
      </c>
      <c r="J15" s="117"/>
      <c r="K15" s="77">
        <f>VLOOKUP(B15,[1]CaNhan!$A$1:$D$252,4,0)</f>
        <v>560.04999999999995</v>
      </c>
      <c r="L15" s="77">
        <f t="shared" si="4"/>
        <v>0</v>
      </c>
      <c r="M15" s="77">
        <f>VLOOKUP(B15,[3]CaNhan!$A$2:$E$249,5,0)</f>
        <v>1</v>
      </c>
      <c r="N15" s="249">
        <f t="shared" si="2"/>
        <v>0</v>
      </c>
      <c r="O15" s="254">
        <f>VLOOKUP(B15,[3]CaNhan!$A$2:$G$249,7,0)</f>
        <v>0.99333300000000002</v>
      </c>
      <c r="AMK15" s="167"/>
    </row>
    <row r="16" spans="1:1019 1025:1025" s="76" customFormat="1" x14ac:dyDescent="0.25">
      <c r="A16" s="635"/>
      <c r="B16" s="185">
        <v>50</v>
      </c>
      <c r="C16" s="117" t="s">
        <v>144</v>
      </c>
      <c r="D16" s="90">
        <v>634.79999999999995</v>
      </c>
      <c r="E16" s="251">
        <f>VLOOKUP(B16,[1]CaNhan!$A$1:$E$252,5,0)</f>
        <v>1</v>
      </c>
      <c r="F16" s="25">
        <f t="shared" si="5"/>
        <v>634.79999999999995</v>
      </c>
      <c r="G16" s="25">
        <f>VLOOKUP(B16,[1]CaNhan!$A$1:$G$252,7,0)</f>
        <v>0.99333300000000002</v>
      </c>
      <c r="H16" s="25">
        <f t="shared" si="6"/>
        <v>630.56778839999993</v>
      </c>
      <c r="I16" s="25">
        <f t="shared" si="7"/>
        <v>7461424.7854861515</v>
      </c>
      <c r="J16" s="89"/>
      <c r="K16" s="77">
        <f>VLOOKUP(B16,[1]CaNhan!$A$1:$D$252,4,0)</f>
        <v>634.79999999999995</v>
      </c>
      <c r="L16" s="77">
        <f t="shared" si="4"/>
        <v>0</v>
      </c>
      <c r="M16" s="77">
        <f>VLOOKUP(B16,[3]CaNhan!$A$2:$E$249,5,0)</f>
        <v>1</v>
      </c>
      <c r="N16" s="249">
        <f t="shared" si="2"/>
        <v>0</v>
      </c>
      <c r="O16" s="254">
        <f>VLOOKUP(B16,[3]CaNhan!$A$2:$G$249,7,0)</f>
        <v>1.0333330000000001</v>
      </c>
      <c r="AMK16" s="167"/>
    </row>
    <row r="17" spans="1:15 1025:1025" s="76" customFormat="1" x14ac:dyDescent="0.25">
      <c r="A17" s="635"/>
      <c r="B17" s="185">
        <v>54</v>
      </c>
      <c r="C17" s="117" t="s">
        <v>145</v>
      </c>
      <c r="D17" s="25">
        <v>560.04999999999995</v>
      </c>
      <c r="E17" s="251">
        <f>VLOOKUP(B17,[1]CaNhan!$A$1:$E$252,5,0)</f>
        <v>1</v>
      </c>
      <c r="F17" s="25">
        <f t="shared" si="5"/>
        <v>560.04999999999995</v>
      </c>
      <c r="G17" s="25">
        <f>VLOOKUP(B17,[1]CaNhan!$A$1:$G$252,7,0)</f>
        <v>0.99333300000000002</v>
      </c>
      <c r="H17" s="25">
        <f t="shared" si="6"/>
        <v>556.31614664999995</v>
      </c>
      <c r="I17" s="25">
        <f t="shared" si="7"/>
        <v>6582814.9828473842</v>
      </c>
      <c r="J17" s="89"/>
      <c r="K17" s="77">
        <f>VLOOKUP(B17,[1]CaNhan!$A$1:$D$252,4,0)</f>
        <v>560.04999999999995</v>
      </c>
      <c r="L17" s="77">
        <f t="shared" si="4"/>
        <v>0</v>
      </c>
      <c r="M17" s="77">
        <f>VLOOKUP(B17,[3]CaNhan!$A$2:$E$249,5,0)</f>
        <v>1</v>
      </c>
      <c r="N17" s="249">
        <f t="shared" si="2"/>
        <v>0</v>
      </c>
      <c r="O17" s="254">
        <f>VLOOKUP(B17,[3]CaNhan!$A$2:$G$249,7,0)</f>
        <v>1</v>
      </c>
      <c r="AMK17" s="167"/>
    </row>
    <row r="18" spans="1:15 1025:1025" s="76" customFormat="1" ht="15" customHeight="1" x14ac:dyDescent="0.25">
      <c r="A18" s="635"/>
      <c r="B18" s="185">
        <v>415</v>
      </c>
      <c r="C18" s="117" t="s">
        <v>147</v>
      </c>
      <c r="D18" s="25">
        <v>443.9</v>
      </c>
      <c r="E18" s="251">
        <f>VLOOKUP(B18,[1]CaNhan!$A$1:$E$252,5,0)</f>
        <v>1</v>
      </c>
      <c r="F18" s="25">
        <f t="shared" si="5"/>
        <v>443.9</v>
      </c>
      <c r="G18" s="25">
        <f>VLOOKUP(B18,[1]CaNhan!$A$1:$G$252,7,0)</f>
        <v>0.99</v>
      </c>
      <c r="H18" s="25">
        <f t="shared" si="6"/>
        <v>439.46099999999996</v>
      </c>
      <c r="I18" s="25">
        <f t="shared" si="7"/>
        <v>5200083.5722590005</v>
      </c>
      <c r="J18" s="117"/>
      <c r="K18" s="77">
        <f>VLOOKUP(B18,[1]CaNhan!$A$1:$D$252,4,0)</f>
        <v>443.9</v>
      </c>
      <c r="L18" s="77">
        <f t="shared" si="4"/>
        <v>0</v>
      </c>
      <c r="M18" s="77">
        <f>VLOOKUP(B18,[3]CaNhan!$A$2:$E$249,5,0)</f>
        <v>1</v>
      </c>
      <c r="N18" s="249">
        <f t="shared" si="2"/>
        <v>0</v>
      </c>
      <c r="O18" s="254">
        <f>VLOOKUP(B18,[3]CaNhan!$A$2:$G$249,7,0)</f>
        <v>1</v>
      </c>
      <c r="AMK18" s="167"/>
    </row>
    <row r="19" spans="1:15 1025:1025" s="76" customFormat="1" x14ac:dyDescent="0.25">
      <c r="A19" s="635"/>
      <c r="B19" s="185">
        <v>189</v>
      </c>
      <c r="C19" s="117" t="s">
        <v>148</v>
      </c>
      <c r="D19" s="25">
        <v>598</v>
      </c>
      <c r="E19" s="251">
        <f>VLOOKUP(B19,[1]CaNhan!$A$1:$E$252,5,0)</f>
        <v>0.95</v>
      </c>
      <c r="F19" s="25">
        <f t="shared" si="5"/>
        <v>568.1</v>
      </c>
      <c r="G19" s="25">
        <f>VLOOKUP(B19,[1]CaNhan!$A$1:$G$252,7,0)</f>
        <v>0.98666600000000004</v>
      </c>
      <c r="H19" s="25">
        <f t="shared" si="6"/>
        <v>560.5249546</v>
      </c>
      <c r="I19" s="25">
        <f t="shared" si="7"/>
        <v>6632617.2476207959</v>
      </c>
      <c r="J19" s="117"/>
      <c r="K19" s="77">
        <f>VLOOKUP(B19,[1]CaNhan!$A$1:$D$252,4,0)</f>
        <v>598</v>
      </c>
      <c r="L19" s="77">
        <f t="shared" si="4"/>
        <v>0</v>
      </c>
      <c r="M19" s="77">
        <f>VLOOKUP(B19,[3]CaNhan!$A$2:$E$249,5,0)</f>
        <v>0.95</v>
      </c>
      <c r="N19" s="249">
        <f t="shared" si="2"/>
        <v>0</v>
      </c>
      <c r="O19" s="254">
        <f>VLOOKUP(B19,[3]CaNhan!$A$2:$G$249,7,0)</f>
        <v>0.99666600000000005</v>
      </c>
      <c r="AMK19" s="167"/>
    </row>
    <row r="20" spans="1:15 1025:1025" s="76" customFormat="1" x14ac:dyDescent="0.25">
      <c r="A20" s="635"/>
      <c r="B20" s="185">
        <v>21</v>
      </c>
      <c r="C20" s="117" t="s">
        <v>149</v>
      </c>
      <c r="D20" s="25">
        <v>730.25</v>
      </c>
      <c r="E20" s="251">
        <f>VLOOKUP(B20,[1]CaNhan!$A$1:$E$252,5,0)</f>
        <v>1</v>
      </c>
      <c r="F20" s="25">
        <f t="shared" si="5"/>
        <v>730.25</v>
      </c>
      <c r="G20" s="25">
        <f>VLOOKUP(B20,[1]CaNhan!$A$1:$G$252,7,0)</f>
        <v>0.99333300000000002</v>
      </c>
      <c r="H20" s="25">
        <f t="shared" si="6"/>
        <v>725.38142325000001</v>
      </c>
      <c r="I20" s="25">
        <f t="shared" si="7"/>
        <v>8583341.9180864263</v>
      </c>
      <c r="J20" s="117"/>
      <c r="K20" s="77">
        <f>VLOOKUP(B20,[1]CaNhan!$A$1:$D$252,4,0)</f>
        <v>730.25</v>
      </c>
      <c r="L20" s="77">
        <f t="shared" si="4"/>
        <v>0</v>
      </c>
      <c r="M20" s="77">
        <f>VLOOKUP(B20,[3]CaNhan!$A$2:$E$249,5,0)</f>
        <v>1</v>
      </c>
      <c r="N20" s="249">
        <f t="shared" si="2"/>
        <v>0</v>
      </c>
      <c r="O20" s="254">
        <f>VLOOKUP(B20,[3]CaNhan!$A$2:$G$249,7,0)</f>
        <v>0.99666600000000005</v>
      </c>
      <c r="AMK20" s="167"/>
    </row>
    <row r="21" spans="1:15 1025:1025" s="126" customFormat="1" x14ac:dyDescent="0.25">
      <c r="A21" s="635"/>
      <c r="B21" s="233">
        <v>375</v>
      </c>
      <c r="C21" s="197" t="s">
        <v>150</v>
      </c>
      <c r="D21" s="198">
        <v>0</v>
      </c>
      <c r="E21" s="251">
        <f>VLOOKUP(B21,[1]CaNhan!$A$1:$E$252,5,0)</f>
        <v>1</v>
      </c>
      <c r="F21" s="25">
        <f t="shared" si="5"/>
        <v>0</v>
      </c>
      <c r="G21" s="25">
        <f>VLOOKUP(B21,[1]CaNhan!$A$1:$G$252,7,0)</f>
        <v>0</v>
      </c>
      <c r="H21" s="25">
        <f t="shared" si="6"/>
        <v>0</v>
      </c>
      <c r="I21" s="25">
        <f t="shared" si="7"/>
        <v>0</v>
      </c>
      <c r="J21" s="197" t="s">
        <v>424</v>
      </c>
      <c r="K21" s="77">
        <f>VLOOKUP(B21,[1]CaNhan!$A$1:$D$252,4,0)</f>
        <v>0</v>
      </c>
      <c r="L21" s="77">
        <f t="shared" si="4"/>
        <v>0</v>
      </c>
      <c r="M21" s="199">
        <f>VLOOKUP(B21,[3]CaNhan!$A$2:$E$249,5,0)</f>
        <v>1</v>
      </c>
      <c r="N21" s="265">
        <f t="shared" si="2"/>
        <v>0</v>
      </c>
      <c r="O21" s="266">
        <f>VLOOKUP(B21,[3]CaNhan!$A$2:$G$249,7,0)</f>
        <v>0.99333300000000002</v>
      </c>
      <c r="AMK21" s="189"/>
    </row>
    <row r="22" spans="1:15 1025:1025" s="161" customFormat="1" x14ac:dyDescent="0.25">
      <c r="A22" s="635"/>
      <c r="B22" s="187">
        <v>443</v>
      </c>
      <c r="C22" s="93" t="s">
        <v>151</v>
      </c>
      <c r="D22" s="25">
        <v>598</v>
      </c>
      <c r="E22" s="251">
        <f>VLOOKUP(B22,[1]CaNhan!$A$1:$E$252,5,0)</f>
        <v>0.95</v>
      </c>
      <c r="F22" s="25">
        <f t="shared" si="5"/>
        <v>568.1</v>
      </c>
      <c r="G22" s="25">
        <f>VLOOKUP(B22,[1]CaNhan!$A$1:$G$252,7,0)</f>
        <v>0.97666600000000003</v>
      </c>
      <c r="H22" s="25">
        <f t="shared" si="6"/>
        <v>554.84395460000007</v>
      </c>
      <c r="I22" s="25">
        <f t="shared" si="7"/>
        <v>6565394.7300959118</v>
      </c>
      <c r="J22" s="93"/>
      <c r="K22" s="77">
        <f>VLOOKUP(B22,[1]CaNhan!$A$1:$D$252,4,0)</f>
        <v>598</v>
      </c>
      <c r="L22" s="77">
        <f t="shared" si="4"/>
        <v>0</v>
      </c>
      <c r="M22" s="77">
        <f>VLOOKUP(B22,[3]CaNhan!$A$2:$E$249,5,0)</f>
        <v>0.95</v>
      </c>
      <c r="N22" s="249">
        <f t="shared" si="2"/>
        <v>0</v>
      </c>
      <c r="O22" s="254">
        <f>VLOOKUP(B22,[3]CaNhan!$A$2:$G$249,7,0)</f>
        <v>0.99333300000000002</v>
      </c>
    </row>
    <row r="23" spans="1:15 1025:1025" s="125" customFormat="1" x14ac:dyDescent="0.25">
      <c r="A23" s="635"/>
      <c r="B23" s="280">
        <v>716</v>
      </c>
      <c r="C23" s="133" t="s">
        <v>247</v>
      </c>
      <c r="D23" s="1">
        <v>523.25</v>
      </c>
      <c r="E23" s="251">
        <f>VLOOKUP(B23,[1]CaNhan!$A$1:$E$252,5,0)</f>
        <v>0.9</v>
      </c>
      <c r="F23" s="25">
        <f t="shared" si="5"/>
        <v>470.92500000000001</v>
      </c>
      <c r="G23" s="25">
        <f>VLOOKUP(B23,[1]CaNhan!$A$1:$G$252,7,0)</f>
        <v>0.97666600000000003</v>
      </c>
      <c r="H23" s="25">
        <f t="shared" si="6"/>
        <v>459.93643605000005</v>
      </c>
      <c r="I23" s="25">
        <f t="shared" si="7"/>
        <v>5442366.6841584528</v>
      </c>
      <c r="J23" s="133"/>
      <c r="K23" s="77">
        <f>VLOOKUP(B23,[1]CaNhan!$A$1:$D$252,4,0)</f>
        <v>523.25</v>
      </c>
      <c r="L23" s="77">
        <f t="shared" si="4"/>
        <v>0</v>
      </c>
      <c r="M23" s="133"/>
      <c r="N23" s="133"/>
      <c r="O23" s="133"/>
    </row>
    <row r="24" spans="1:15 1025:1025" s="125" customFormat="1" x14ac:dyDescent="0.25">
      <c r="A24" s="635"/>
      <c r="B24" s="280">
        <v>928</v>
      </c>
      <c r="C24" s="133" t="s">
        <v>400</v>
      </c>
      <c r="D24" s="1">
        <v>523.25</v>
      </c>
      <c r="E24" s="251">
        <f>VLOOKUP(B24,[1]CaNhan!$A$1:$E$252,5,0)</f>
        <v>0.8</v>
      </c>
      <c r="F24" s="25">
        <f t="shared" si="5"/>
        <v>418.6</v>
      </c>
      <c r="G24" s="25">
        <f>VLOOKUP(B24,[1]CaNhan!$A$1:$G$252,7,0)</f>
        <v>0.936666</v>
      </c>
      <c r="H24" s="25">
        <f t="shared" si="6"/>
        <v>392.08838760000003</v>
      </c>
      <c r="I24" s="25">
        <f t="shared" si="7"/>
        <v>4639529.7494710116</v>
      </c>
      <c r="J24" s="133"/>
      <c r="K24" s="77">
        <f>VLOOKUP(B24,[1]CaNhan!$A$1:$D$252,4,0)</f>
        <v>523.25</v>
      </c>
      <c r="L24" s="77">
        <f t="shared" si="4"/>
        <v>0</v>
      </c>
      <c r="M24" s="324"/>
      <c r="N24" s="324"/>
      <c r="O24" s="324"/>
    </row>
    <row r="25" spans="1:15 1025:1025" s="125" customFormat="1" x14ac:dyDescent="0.25">
      <c r="A25" s="635"/>
      <c r="B25" s="280">
        <v>929</v>
      </c>
      <c r="C25" s="133" t="s">
        <v>401</v>
      </c>
      <c r="D25" s="1">
        <v>523.25</v>
      </c>
      <c r="E25" s="251">
        <f>VLOOKUP(B25,[1]CaNhan!$A$1:$E$252,5,0)</f>
        <v>0.8</v>
      </c>
      <c r="F25" s="25">
        <f t="shared" si="5"/>
        <v>418.6</v>
      </c>
      <c r="G25" s="25">
        <f>VLOOKUP(B25,[1]CaNhan!$A$1:$G$252,7,0)</f>
        <v>0.96</v>
      </c>
      <c r="H25" s="25">
        <f t="shared" si="6"/>
        <v>401.85599999999999</v>
      </c>
      <c r="I25" s="25">
        <f t="shared" si="7"/>
        <v>4755108.6080760593</v>
      </c>
      <c r="J25" s="133"/>
      <c r="K25" s="77">
        <f>VLOOKUP(B25,[1]CaNhan!$A$1:$D$252,4,0)</f>
        <v>523.25</v>
      </c>
      <c r="L25" s="77">
        <f t="shared" si="4"/>
        <v>0</v>
      </c>
      <c r="M25" s="324"/>
      <c r="N25" s="324"/>
      <c r="O25" s="324"/>
    </row>
    <row r="26" spans="1:15 1025:1025" s="76" customFormat="1" x14ac:dyDescent="0.25">
      <c r="A26" s="635"/>
      <c r="B26" s="185">
        <v>400</v>
      </c>
      <c r="C26" s="117" t="s">
        <v>152</v>
      </c>
      <c r="D26" s="25">
        <v>560.04999999999995</v>
      </c>
      <c r="E26" s="251">
        <f>VLOOKUP(B26,[1]CaNhan!$A$1:$E$252,5,0)</f>
        <v>1</v>
      </c>
      <c r="F26" s="25">
        <f t="shared" si="5"/>
        <v>560.04999999999995</v>
      </c>
      <c r="G26" s="25">
        <f>VLOOKUP(B26,[1]CaNhan!$A$1:$G$252,7,0)</f>
        <v>0.98333300000000001</v>
      </c>
      <c r="H26" s="25">
        <f t="shared" si="6"/>
        <v>550.71564664999994</v>
      </c>
      <c r="I26" s="25">
        <f t="shared" si="7"/>
        <v>6516545.0111173857</v>
      </c>
      <c r="J26" s="117"/>
      <c r="K26" s="77">
        <f>VLOOKUP(B26,[1]CaNhan!$A$1:$D$252,4,0)</f>
        <v>560.04999999999995</v>
      </c>
      <c r="L26" s="77">
        <f t="shared" si="4"/>
        <v>0</v>
      </c>
      <c r="M26" s="77">
        <f>VLOOKUP(B26,[3]CaNhan!$A$2:$E$249,5,0)</f>
        <v>1</v>
      </c>
      <c r="N26" s="249">
        <f t="shared" ref="N26" si="8">E26-M26</f>
        <v>0</v>
      </c>
      <c r="O26" s="254">
        <f>VLOOKUP(B26,[3]CaNhan!$A$2:$G$249,7,0)</f>
        <v>0.99</v>
      </c>
      <c r="AMK26" s="167"/>
    </row>
  </sheetData>
  <mergeCells count="1">
    <mergeCell ref="A13:A2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workbookViewId="0">
      <selection activeCell="K24" sqref="K24"/>
    </sheetView>
  </sheetViews>
  <sheetFormatPr defaultRowHeight="15" x14ac:dyDescent="0.25"/>
  <cols>
    <col min="3" max="3" width="23.7109375" bestFit="1" customWidth="1"/>
    <col min="4" max="7" width="9.5703125" bestFit="1" customWidth="1"/>
    <col min="8" max="8" width="14.28515625" bestFit="1" customWidth="1"/>
    <col min="9" max="9" width="26.42578125" customWidth="1"/>
  </cols>
  <sheetData>
    <row r="1" spans="1:1019 1025:1025" s="76" customFormat="1" x14ac:dyDescent="0.25">
      <c r="A1" s="168" t="s">
        <v>115</v>
      </c>
      <c r="B1" s="169"/>
      <c r="Q1" s="76">
        <v>1.1499999999999999</v>
      </c>
      <c r="AME1" s="167"/>
    </row>
    <row r="2" spans="1:1019 1025:1025" s="76" customFormat="1" x14ac:dyDescent="0.25">
      <c r="AME2" s="167"/>
    </row>
    <row r="3" spans="1:1019 1025:1025" s="76" customFormat="1" x14ac:dyDescent="0.25">
      <c r="A3" s="168" t="s">
        <v>31</v>
      </c>
      <c r="B3" s="169"/>
      <c r="C3" s="80"/>
      <c r="J3" s="465" t="s">
        <v>49</v>
      </c>
      <c r="AME3" s="167"/>
    </row>
    <row r="4" spans="1:1019 1025:1025" s="76" customFormat="1" x14ac:dyDescent="0.25">
      <c r="A4" s="103" t="s">
        <v>32</v>
      </c>
      <c r="B4" s="170"/>
      <c r="C4" s="375">
        <f>'VNPT TN '!H19</f>
        <v>52036674</v>
      </c>
      <c r="AME4" s="167"/>
    </row>
    <row r="5" spans="1:1019 1025:1025" s="76" customFormat="1" x14ac:dyDescent="0.25">
      <c r="B5" s="112" t="s">
        <v>34</v>
      </c>
      <c r="C5" s="172" t="s">
        <v>35</v>
      </c>
      <c r="D5" s="83" t="s">
        <v>36</v>
      </c>
      <c r="E5" s="82" t="s">
        <v>37</v>
      </c>
      <c r="F5" s="83" t="s">
        <v>38</v>
      </c>
      <c r="G5" s="83" t="s">
        <v>39</v>
      </c>
      <c r="H5" s="83" t="s">
        <v>40</v>
      </c>
      <c r="AME5" s="167"/>
    </row>
    <row r="6" spans="1:1019 1025:1025" s="76" customFormat="1" x14ac:dyDescent="0.25">
      <c r="B6" s="174" t="s">
        <v>409</v>
      </c>
      <c r="C6" s="89" t="s">
        <v>118</v>
      </c>
      <c r="D6" s="25">
        <f>D10</f>
        <v>4600</v>
      </c>
      <c r="E6" s="175">
        <f>F10</f>
        <v>4573.8375000000005</v>
      </c>
      <c r="F6" s="1">
        <v>1</v>
      </c>
      <c r="G6" s="25">
        <f t="shared" ref="G6" si="0">E6*F6</f>
        <v>4573.8375000000005</v>
      </c>
      <c r="H6" s="25">
        <f>C4/G7*G6</f>
        <v>52036674</v>
      </c>
      <c r="AME6" s="167"/>
    </row>
    <row r="7" spans="1:1019 1025:1025" s="76" customFormat="1" x14ac:dyDescent="0.25">
      <c r="A7" s="102"/>
      <c r="B7" s="176"/>
      <c r="C7" s="95"/>
      <c r="D7" s="97">
        <f>SUM(D6:D6)</f>
        <v>4600</v>
      </c>
      <c r="E7" s="96"/>
      <c r="F7" s="97"/>
      <c r="G7" s="97">
        <f>SUM(G6:G6)</f>
        <v>4573.8375000000005</v>
      </c>
      <c r="H7" s="97">
        <f>SUM(H6:H6)</f>
        <v>52036674</v>
      </c>
      <c r="K7" s="77"/>
      <c r="L7" s="77"/>
      <c r="M7" s="77"/>
      <c r="O7" s="254"/>
      <c r="AMK7" s="167"/>
    </row>
    <row r="9" spans="1:1019 1025:1025" x14ac:dyDescent="0.25">
      <c r="A9" s="539" t="s">
        <v>51</v>
      </c>
      <c r="B9" s="110" t="s">
        <v>52</v>
      </c>
      <c r="C9" s="110" t="s">
        <v>53</v>
      </c>
      <c r="D9" s="307" t="s">
        <v>36</v>
      </c>
      <c r="E9" s="339" t="s">
        <v>54</v>
      </c>
      <c r="F9" s="308" t="s">
        <v>37</v>
      </c>
      <c r="G9" s="307" t="s">
        <v>55</v>
      </c>
      <c r="H9" s="308" t="s">
        <v>39</v>
      </c>
      <c r="I9" s="309" t="s">
        <v>56</v>
      </c>
      <c r="J9" s="390"/>
    </row>
    <row r="10" spans="1:1019 1025:1025" s="76" customFormat="1" ht="15" customHeight="1" x14ac:dyDescent="0.25">
      <c r="A10" s="633" t="s">
        <v>118</v>
      </c>
      <c r="B10" s="182"/>
      <c r="C10" s="117"/>
      <c r="D10" s="97">
        <f>SUM(D11:D18)</f>
        <v>4600</v>
      </c>
      <c r="E10" s="97"/>
      <c r="F10" s="97">
        <f t="shared" ref="F10:H10" si="1">SUM(F11:F18)</f>
        <v>4573.8375000000005</v>
      </c>
      <c r="G10" s="97"/>
      <c r="H10" s="97">
        <f t="shared" si="1"/>
        <v>4623.7829151125006</v>
      </c>
      <c r="I10" s="183">
        <f>H6</f>
        <v>52036674</v>
      </c>
      <c r="J10" s="117"/>
      <c r="K10" s="77"/>
      <c r="L10" s="77"/>
      <c r="M10" s="77"/>
      <c r="O10" s="254"/>
      <c r="AMK10" s="167"/>
    </row>
    <row r="11" spans="1:1019 1025:1025" s="76" customFormat="1" x14ac:dyDescent="0.25">
      <c r="A11" s="634"/>
      <c r="B11" s="185">
        <v>16</v>
      </c>
      <c r="C11" s="117" t="s">
        <v>120</v>
      </c>
      <c r="D11" s="25">
        <v>730.25</v>
      </c>
      <c r="E11" s="251">
        <f>VLOOKUP(B11,[1]CaNhan!$A$1:$E$252,5,0)</f>
        <v>1</v>
      </c>
      <c r="F11" s="25">
        <f>D11*E11</f>
        <v>730.25</v>
      </c>
      <c r="G11" s="25">
        <f>VLOOKUP(B11,[1]CaNhan!$A$1:$G$252,7,0)</f>
        <v>1.0066660000000001</v>
      </c>
      <c r="H11" s="25">
        <f>F11*G11</f>
        <v>735.11784650000004</v>
      </c>
      <c r="I11" s="186">
        <f>I$10/H$10*H11</f>
        <v>8273114.9866216872</v>
      </c>
      <c r="J11" s="117"/>
      <c r="K11" s="77">
        <f>VLOOKUP(B11,[1]CaNhan!$A$1:$D$252,4,0)</f>
        <v>730.25</v>
      </c>
      <c r="L11" s="77">
        <f>D11-K11</f>
        <v>0</v>
      </c>
      <c r="M11" s="77">
        <f>VLOOKUP(B11,[3]CaNhan!$A$2:$E$249,5,0)</f>
        <v>1</v>
      </c>
      <c r="N11" s="249">
        <f>E11-M11</f>
        <v>0</v>
      </c>
      <c r="O11" s="254">
        <f>VLOOKUP(B11,[3]CaNhan!$A$2:$G$249,7,0)</f>
        <v>0.973333</v>
      </c>
      <c r="AMK11" s="167"/>
    </row>
    <row r="12" spans="1:1019 1025:1025" s="161" customFormat="1" x14ac:dyDescent="0.25">
      <c r="A12" s="634"/>
      <c r="B12" s="187">
        <v>384</v>
      </c>
      <c r="C12" s="93" t="s">
        <v>121</v>
      </c>
      <c r="D12" s="1">
        <v>523.25</v>
      </c>
      <c r="E12" s="251">
        <f>VLOOKUP(B12,[1]CaNhan!$A$1:$E$252,5,0)</f>
        <v>0.95</v>
      </c>
      <c r="F12" s="25">
        <f t="shared" ref="F12:F18" si="2">D12*E12</f>
        <v>497.08749999999998</v>
      </c>
      <c r="G12" s="25">
        <f>VLOOKUP(B12,[1]CaNhan!$A$1:$G$252,7,0)</f>
        <v>1.02</v>
      </c>
      <c r="H12" s="25">
        <f t="shared" ref="H12:H18" si="3">F12*G12</f>
        <v>507.02924999999999</v>
      </c>
      <c r="I12" s="186">
        <f t="shared" ref="I12:I18" si="4">I$10/H$10*H12</f>
        <v>5706175.2844148288</v>
      </c>
      <c r="J12" s="93"/>
      <c r="K12" s="77">
        <f>VLOOKUP(B12,[1]CaNhan!$A$1:$D$252,4,0)</f>
        <v>523.25</v>
      </c>
      <c r="L12" s="77">
        <f t="shared" ref="L12:L18" si="5">D12-K12</f>
        <v>0</v>
      </c>
      <c r="M12" s="77">
        <f>VLOOKUP(B12,[3]CaNhan!$A$2:$E$249,5,0)</f>
        <v>0.95</v>
      </c>
      <c r="N12" s="249">
        <f>E12-M12</f>
        <v>0</v>
      </c>
      <c r="O12" s="254">
        <f>VLOOKUP(B12,[3]CaNhan!$A$2:$G$249,7,0)</f>
        <v>0.98</v>
      </c>
    </row>
    <row r="13" spans="1:1019 1025:1025" s="76" customFormat="1" x14ac:dyDescent="0.25">
      <c r="A13" s="634"/>
      <c r="B13" s="185">
        <v>42</v>
      </c>
      <c r="C13" s="117" t="s">
        <v>122</v>
      </c>
      <c r="D13" s="25">
        <v>523.25</v>
      </c>
      <c r="E13" s="251">
        <f>VLOOKUP(B13,[1]CaNhan!$A$1:$E$252,5,0)</f>
        <v>1</v>
      </c>
      <c r="F13" s="25">
        <f t="shared" si="2"/>
        <v>523.25</v>
      </c>
      <c r="G13" s="25">
        <f>VLOOKUP(B13,[1]CaNhan!$A$1:$G$252,7,0)</f>
        <v>1.003333</v>
      </c>
      <c r="H13" s="25">
        <f t="shared" si="3"/>
        <v>524.99399225000002</v>
      </c>
      <c r="I13" s="186">
        <f t="shared" si="4"/>
        <v>5908352.9067469388</v>
      </c>
      <c r="J13" s="117"/>
      <c r="K13" s="77">
        <f>VLOOKUP(B13,[1]CaNhan!$A$1:$D$252,4,0)</f>
        <v>523.25</v>
      </c>
      <c r="L13" s="77">
        <f t="shared" si="5"/>
        <v>0</v>
      </c>
      <c r="M13" s="77">
        <f>VLOOKUP(B13,[3]CaNhan!$A$2:$E$249,5,0)</f>
        <v>1</v>
      </c>
      <c r="N13" s="249">
        <f>E13-M13</f>
        <v>0</v>
      </c>
      <c r="O13" s="254">
        <f>VLOOKUP(B13,[3]CaNhan!$A$2:$G$249,7,0)</f>
        <v>0.98333300000000001</v>
      </c>
      <c r="AMK13" s="167"/>
    </row>
    <row r="14" spans="1:1019 1025:1025" s="76" customFormat="1" ht="15" customHeight="1" x14ac:dyDescent="0.25">
      <c r="A14" s="634"/>
      <c r="B14" s="187">
        <v>352</v>
      </c>
      <c r="C14" s="93" t="s">
        <v>124</v>
      </c>
      <c r="D14" s="90">
        <v>730.25</v>
      </c>
      <c r="E14" s="251">
        <f>VLOOKUP(B14,[1]CaNhan!$A$1:$E$252,5,0)</f>
        <v>1</v>
      </c>
      <c r="F14" s="25">
        <f t="shared" si="2"/>
        <v>730.25</v>
      </c>
      <c r="G14" s="25">
        <f>VLOOKUP(B14,[1]CaNhan!$A$1:$G$252,7,0)</f>
        <v>1.003333</v>
      </c>
      <c r="H14" s="25">
        <f t="shared" si="3"/>
        <v>732.68392325000002</v>
      </c>
      <c r="I14" s="186">
        <f t="shared" si="4"/>
        <v>8245723.2874380359</v>
      </c>
      <c r="J14" s="93"/>
      <c r="K14" s="77">
        <f>VLOOKUP(B14,[1]CaNhan!$A$1:$D$252,4,0)</f>
        <v>730.25</v>
      </c>
      <c r="L14" s="77">
        <f t="shared" si="5"/>
        <v>0</v>
      </c>
      <c r="M14" s="77">
        <f>VLOOKUP(B14,[3]CaNhan!$A$2:$E$249,5,0)</f>
        <v>1</v>
      </c>
      <c r="N14" s="249">
        <f>E14-M14</f>
        <v>0</v>
      </c>
      <c r="O14" s="254">
        <f>VLOOKUP(B14,[3]CaNhan!$A$2:$G$249,7,0)</f>
        <v>0.96333299999999999</v>
      </c>
      <c r="AMK14" s="167"/>
    </row>
    <row r="15" spans="1:1019 1025:1025" s="76" customFormat="1" x14ac:dyDescent="0.25">
      <c r="A15" s="634"/>
      <c r="B15" s="185">
        <v>55</v>
      </c>
      <c r="C15" s="117" t="s">
        <v>146</v>
      </c>
      <c r="D15" s="25">
        <v>523.25</v>
      </c>
      <c r="E15" s="251">
        <f>VLOOKUP(B15,[1]CaNhan!$A$1:$E$252,5,0)</f>
        <v>1.1000000000000001</v>
      </c>
      <c r="F15" s="25">
        <f t="shared" si="2"/>
        <v>575.57500000000005</v>
      </c>
      <c r="G15" s="25">
        <f>VLOOKUP(B15,[1]CaNhan!$A$1:$G$252,7,0)</f>
        <v>1.0166660000000001</v>
      </c>
      <c r="H15" s="25">
        <f t="shared" si="3"/>
        <v>585.16753295000012</v>
      </c>
      <c r="I15" s="186">
        <f t="shared" si="4"/>
        <v>6585554.0163832577</v>
      </c>
      <c r="J15" s="117"/>
      <c r="K15" s="77">
        <f>VLOOKUP(B15,[1]CaNhan!$A$1:$D$252,4,0)</f>
        <v>523.25</v>
      </c>
      <c r="L15" s="77">
        <f t="shared" si="5"/>
        <v>0</v>
      </c>
      <c r="M15" s="77">
        <f>VLOOKUP(B15,[3]CaNhan!$A$2:$E$249,5,0)</f>
        <v>1.05</v>
      </c>
      <c r="N15" s="249">
        <f>E15-M15</f>
        <v>5.0000000000000044E-2</v>
      </c>
      <c r="O15" s="254">
        <f>VLOOKUP(B15,[3]CaNhan!$A$2:$G$249,7,0)</f>
        <v>1</v>
      </c>
      <c r="AMK15" s="167"/>
    </row>
    <row r="16" spans="1:1019 1025:1025" s="115" customFormat="1" x14ac:dyDescent="0.25">
      <c r="A16" s="634"/>
      <c r="B16" s="120">
        <v>355</v>
      </c>
      <c r="C16" s="117" t="s">
        <v>350</v>
      </c>
      <c r="D16" s="25">
        <v>523.25</v>
      </c>
      <c r="E16" s="251">
        <f>VLOOKUP(B16,[1]CaNhan!$A$1:$E$252,5,0)</f>
        <v>0.9</v>
      </c>
      <c r="F16" s="25">
        <f t="shared" si="2"/>
        <v>470.92500000000001</v>
      </c>
      <c r="G16" s="25">
        <f>VLOOKUP(B16,[1]CaNhan!$A$1:$G$252,7,0)</f>
        <v>1.0333330000000001</v>
      </c>
      <c r="H16" s="25">
        <f t="shared" si="3"/>
        <v>486.62234302500002</v>
      </c>
      <c r="I16" s="186">
        <f t="shared" si="4"/>
        <v>5476513.2122324109</v>
      </c>
      <c r="J16" s="78"/>
      <c r="K16" s="77">
        <f>VLOOKUP(B16,[1]CaNhan!$A$1:$D$252,4,0)</f>
        <v>523.25</v>
      </c>
      <c r="L16" s="77">
        <f t="shared" si="5"/>
        <v>0</v>
      </c>
      <c r="M16" s="242"/>
    </row>
    <row r="17" spans="1:15 1025:1025" s="76" customFormat="1" ht="15" customHeight="1" x14ac:dyDescent="0.25">
      <c r="A17" s="634"/>
      <c r="B17" s="185">
        <v>48</v>
      </c>
      <c r="C17" s="117" t="s">
        <v>125</v>
      </c>
      <c r="D17" s="25">
        <v>523.25</v>
      </c>
      <c r="E17" s="251">
        <f>VLOOKUP(B17,[1]CaNhan!$A$1:$E$252,5,0)</f>
        <v>1.05</v>
      </c>
      <c r="F17" s="25">
        <f t="shared" si="2"/>
        <v>549.41250000000002</v>
      </c>
      <c r="G17" s="25">
        <f>VLOOKUP(B17,[1]CaNhan!$A$1:$G$252,7,0)</f>
        <v>1.013333</v>
      </c>
      <c r="H17" s="25">
        <f t="shared" si="3"/>
        <v>556.73781686250004</v>
      </c>
      <c r="I17" s="186">
        <f t="shared" si="4"/>
        <v>6265602.1728132395</v>
      </c>
      <c r="J17" s="117"/>
      <c r="K17" s="77">
        <f>VLOOKUP(B17,[1]CaNhan!$A$1:$D$252,4,0)</f>
        <v>523.25</v>
      </c>
      <c r="L17" s="77">
        <f t="shared" si="5"/>
        <v>0</v>
      </c>
      <c r="M17" s="77">
        <f>VLOOKUP(B17,[3]CaNhan!$A$2:$E$249,5,0)</f>
        <v>1.05</v>
      </c>
      <c r="N17" s="249">
        <f t="shared" ref="N17:N18" si="6">E17-M17</f>
        <v>0</v>
      </c>
      <c r="O17" s="254">
        <f>VLOOKUP(B17,[3]CaNhan!$A$2:$G$249,7,0)</f>
        <v>0.96333299999999999</v>
      </c>
      <c r="AMK17" s="167"/>
    </row>
    <row r="18" spans="1:15 1025:1025" s="189" customFormat="1" x14ac:dyDescent="0.25">
      <c r="A18" s="637"/>
      <c r="B18" s="185">
        <v>345</v>
      </c>
      <c r="C18" s="117" t="s">
        <v>126</v>
      </c>
      <c r="D18" s="25">
        <v>523.25</v>
      </c>
      <c r="E18" s="251">
        <f>VLOOKUP(B18,[1]CaNhan!$A$1:$E$252,5,0)</f>
        <v>0.95</v>
      </c>
      <c r="F18" s="25">
        <f t="shared" si="2"/>
        <v>497.08749999999998</v>
      </c>
      <c r="G18" s="25">
        <f>VLOOKUP(B18,[1]CaNhan!$A$1:$G$252,7,0)</f>
        <v>0.99666600000000005</v>
      </c>
      <c r="H18" s="25">
        <f t="shared" si="3"/>
        <v>495.43021027499998</v>
      </c>
      <c r="I18" s="388">
        <f t="shared" si="4"/>
        <v>5575638.1333495975</v>
      </c>
      <c r="J18" s="93"/>
      <c r="K18" s="77">
        <f>VLOOKUP(B18,[1]CaNhan!$A$1:$D$252,4,0)</f>
        <v>523.25</v>
      </c>
      <c r="L18" s="77">
        <f t="shared" si="5"/>
        <v>0</v>
      </c>
      <c r="M18" s="77">
        <f>VLOOKUP(B18,[3]CaNhan!$A$2:$E$249,5,0)</f>
        <v>0.95</v>
      </c>
      <c r="N18" s="249">
        <f t="shared" si="6"/>
        <v>0</v>
      </c>
      <c r="O18" s="254">
        <f>VLOOKUP(B18,[3]CaNhan!$A$2:$G$249,7,0)</f>
        <v>0.98</v>
      </c>
    </row>
  </sheetData>
  <mergeCells count="1">
    <mergeCell ref="A10:A1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opLeftCell="A4" zoomScaleNormal="100" workbookViewId="0">
      <selection activeCell="A12" sqref="A12:XFD12"/>
    </sheetView>
  </sheetViews>
  <sheetFormatPr defaultRowHeight="16.5" x14ac:dyDescent="0.25"/>
  <cols>
    <col min="1" max="1" width="12" style="6" bestFit="1" customWidth="1"/>
    <col min="2" max="2" width="8.5703125" style="6" bestFit="1" customWidth="1"/>
    <col min="3" max="3" width="20.85546875" style="6" bestFit="1" customWidth="1"/>
    <col min="4" max="4" width="15.5703125" style="6" customWidth="1"/>
    <col min="5" max="5" width="8.5703125" style="6" bestFit="1" customWidth="1"/>
    <col min="6" max="6" width="17.140625" style="6" bestFit="1" customWidth="1"/>
    <col min="7" max="7" width="16" style="6" customWidth="1"/>
    <col min="8" max="8" width="18.5703125" style="253" bestFit="1" customWidth="1"/>
    <col min="9" max="9" width="8.42578125" style="6"/>
    <col min="10" max="10" width="15.140625" style="7" bestFit="1" customWidth="1"/>
    <col min="11" max="11" width="8.5703125" style="6" bestFit="1" customWidth="1"/>
    <col min="12" max="12" width="13.140625" style="6" bestFit="1" customWidth="1"/>
    <col min="13" max="13" width="19.28515625" style="6" bestFit="1" customWidth="1"/>
    <col min="14" max="14" width="37.7109375" style="6" bestFit="1" customWidth="1"/>
    <col min="15" max="1025" width="8.42578125" style="6"/>
    <col min="1026" max="16384" width="9.140625" style="6"/>
  </cols>
  <sheetData>
    <row r="1" spans="1:14" x14ac:dyDescent="0.25">
      <c r="A1" s="5" t="s">
        <v>441</v>
      </c>
    </row>
    <row r="2" spans="1:14" s="571" customFormat="1" ht="66" x14ac:dyDescent="0.25">
      <c r="A2" s="569" t="s">
        <v>407</v>
      </c>
      <c r="B2" s="569" t="s">
        <v>52</v>
      </c>
      <c r="C2" s="569" t="s">
        <v>53</v>
      </c>
      <c r="D2" s="570" t="s">
        <v>408</v>
      </c>
      <c r="E2" s="569" t="s">
        <v>55</v>
      </c>
      <c r="F2" s="569" t="s">
        <v>415</v>
      </c>
      <c r="G2" s="569" t="s">
        <v>416</v>
      </c>
      <c r="H2" s="598" t="s">
        <v>417</v>
      </c>
      <c r="J2" s="570" t="s">
        <v>418</v>
      </c>
      <c r="K2" s="572" t="s">
        <v>419</v>
      </c>
      <c r="L2" s="572" t="s">
        <v>420</v>
      </c>
      <c r="M2" s="572" t="s">
        <v>421</v>
      </c>
      <c r="N2" s="572" t="s">
        <v>422</v>
      </c>
    </row>
    <row r="3" spans="1:14" s="605" customFormat="1" x14ac:dyDescent="0.25">
      <c r="A3" s="601"/>
      <c r="B3" s="601"/>
      <c r="C3" s="601"/>
      <c r="D3" s="603" t="s">
        <v>442</v>
      </c>
      <c r="E3" s="603" t="s">
        <v>443</v>
      </c>
      <c r="F3" s="603" t="s">
        <v>444</v>
      </c>
      <c r="G3" s="603" t="s">
        <v>445</v>
      </c>
      <c r="H3" s="604" t="s">
        <v>446</v>
      </c>
      <c r="J3" s="602"/>
      <c r="K3" s="606"/>
      <c r="L3" s="606"/>
      <c r="M3" s="606"/>
      <c r="N3" s="606"/>
    </row>
    <row r="4" spans="1:14" s="581" customFormat="1" ht="24.75" customHeight="1" x14ac:dyDescent="0.25">
      <c r="A4" s="577" t="s">
        <v>6</v>
      </c>
      <c r="B4" s="573">
        <v>188</v>
      </c>
      <c r="C4" s="578" t="s">
        <v>64</v>
      </c>
      <c r="D4" s="579">
        <f>VLOOKUP(B4,[4]Sheet1!$B$2:$G$13,6,0)</f>
        <v>8049523.5</v>
      </c>
      <c r="E4" s="580">
        <v>0.95</v>
      </c>
      <c r="F4" s="579">
        <f>ROUND(D4*E4,0)</f>
        <v>7647047</v>
      </c>
      <c r="G4" s="578"/>
      <c r="H4" s="585">
        <f>ROUND(F4-G4,0)</f>
        <v>7647047</v>
      </c>
      <c r="J4" s="579"/>
      <c r="K4" s="577"/>
      <c r="L4" s="577"/>
      <c r="M4" s="577"/>
      <c r="N4" s="577"/>
    </row>
    <row r="5" spans="1:14" s="581" customFormat="1" ht="24.75" customHeight="1" x14ac:dyDescent="0.25">
      <c r="A5" s="577" t="s">
        <v>8</v>
      </c>
      <c r="B5" s="573">
        <v>187</v>
      </c>
      <c r="C5" s="582" t="s">
        <v>86</v>
      </c>
      <c r="D5" s="579">
        <f>VLOOKUP(B5,[4]Sheet1!$B$2:$G$13,6,0)</f>
        <v>9391110.75</v>
      </c>
      <c r="E5" s="580">
        <v>0.95</v>
      </c>
      <c r="F5" s="579">
        <f t="shared" ref="F5:F15" si="0">ROUND(D5*E5,0)</f>
        <v>8921555</v>
      </c>
      <c r="G5" s="578"/>
      <c r="H5" s="585">
        <f t="shared" ref="H5:H15" si="1">ROUND(F5-G5,0)</f>
        <v>8921555</v>
      </c>
      <c r="J5" s="579"/>
      <c r="K5" s="577"/>
      <c r="L5" s="577"/>
      <c r="M5" s="577"/>
      <c r="N5" s="577"/>
    </row>
    <row r="6" spans="1:14" s="581" customFormat="1" ht="24.75" customHeight="1" x14ac:dyDescent="0.25">
      <c r="A6" s="577" t="s">
        <v>10</v>
      </c>
      <c r="B6" s="573">
        <v>333</v>
      </c>
      <c r="C6" s="578" t="s">
        <v>101</v>
      </c>
      <c r="D6" s="579">
        <f>VLOOKUP(B6,[4]Sheet1!$B$2:$G$13,6,0)</f>
        <v>8451999.75</v>
      </c>
      <c r="E6" s="583">
        <v>0.89</v>
      </c>
      <c r="F6" s="579">
        <f t="shared" si="0"/>
        <v>7522280</v>
      </c>
      <c r="G6" s="578"/>
      <c r="H6" s="585">
        <f t="shared" si="1"/>
        <v>7522280</v>
      </c>
      <c r="J6" s="579"/>
      <c r="K6" s="577"/>
      <c r="L6" s="577"/>
      <c r="M6" s="577"/>
      <c r="N6" s="577"/>
    </row>
    <row r="7" spans="1:14" s="581" customFormat="1" ht="24.75" customHeight="1" x14ac:dyDescent="0.25">
      <c r="A7" s="577" t="s">
        <v>12</v>
      </c>
      <c r="B7" s="574">
        <v>71</v>
      </c>
      <c r="C7" s="584" t="s">
        <v>270</v>
      </c>
      <c r="D7" s="579">
        <f>VLOOKUP(B7,[4]Sheet1!$B$2:$G$13,6,0)</f>
        <v>9391110.75</v>
      </c>
      <c r="E7" s="580">
        <v>1.02</v>
      </c>
      <c r="F7" s="579">
        <f t="shared" si="0"/>
        <v>9578933</v>
      </c>
      <c r="G7" s="585">
        <f>N7</f>
        <v>558305.75462142308</v>
      </c>
      <c r="H7" s="585">
        <f t="shared" si="1"/>
        <v>9020627</v>
      </c>
      <c r="J7" s="579">
        <v>3702350</v>
      </c>
      <c r="K7" s="577">
        <f>'Phú Bình'!D15/'Phú Bình'!D10</f>
        <v>0.15079767029627753</v>
      </c>
      <c r="L7" s="586">
        <f>J7*K7</f>
        <v>558305.75462142308</v>
      </c>
      <c r="M7" s="586">
        <f>D7*10%</f>
        <v>939111.07500000007</v>
      </c>
      <c r="N7" s="586">
        <f>L7</f>
        <v>558305.75462142308</v>
      </c>
    </row>
    <row r="8" spans="1:14" s="581" customFormat="1" ht="24.75" customHeight="1" x14ac:dyDescent="0.25">
      <c r="A8" s="577" t="s">
        <v>14</v>
      </c>
      <c r="B8" s="573">
        <v>258</v>
      </c>
      <c r="C8" s="578" t="s">
        <v>186</v>
      </c>
      <c r="D8" s="579">
        <f>VLOOKUP(B8,[4]Sheet1!$B$2:$G$13,6,0)</f>
        <v>8943915</v>
      </c>
      <c r="E8" s="587">
        <v>0.97</v>
      </c>
      <c r="F8" s="579">
        <f t="shared" si="0"/>
        <v>8675598</v>
      </c>
      <c r="G8" s="578"/>
      <c r="H8" s="585">
        <f t="shared" si="1"/>
        <v>8675598</v>
      </c>
      <c r="J8" s="579"/>
      <c r="K8" s="577"/>
      <c r="L8" s="586"/>
      <c r="M8" s="577"/>
      <c r="N8" s="577"/>
    </row>
    <row r="9" spans="1:14" s="581" customFormat="1" ht="24.75" customHeight="1" x14ac:dyDescent="0.25">
      <c r="A9" s="577" t="s">
        <v>16</v>
      </c>
      <c r="B9" s="573">
        <v>208</v>
      </c>
      <c r="C9" s="582" t="s">
        <v>205</v>
      </c>
      <c r="D9" s="579">
        <f>VLOOKUP(B9,[4]Sheet1!$B$2:$G$13,6,0)</f>
        <v>9838306.5</v>
      </c>
      <c r="E9" s="580">
        <v>0.94</v>
      </c>
      <c r="F9" s="579">
        <f t="shared" si="0"/>
        <v>9248008</v>
      </c>
      <c r="G9" s="578"/>
      <c r="H9" s="585">
        <f t="shared" si="1"/>
        <v>9248008</v>
      </c>
      <c r="J9" s="579"/>
      <c r="K9" s="577"/>
      <c r="L9" s="586"/>
      <c r="M9" s="577"/>
      <c r="N9" s="577"/>
    </row>
    <row r="10" spans="1:14" s="581" customFormat="1" ht="24.75" customHeight="1" x14ac:dyDescent="0.25">
      <c r="A10" s="577" t="s">
        <v>18</v>
      </c>
      <c r="B10" s="575">
        <v>46</v>
      </c>
      <c r="C10" s="582" t="s">
        <v>334</v>
      </c>
      <c r="D10" s="579">
        <f>VLOOKUP(B10,[4]Sheet1!$B$2:$G$13,6,0)</f>
        <v>9838306.5</v>
      </c>
      <c r="E10" s="588">
        <v>0.96</v>
      </c>
      <c r="F10" s="579">
        <f t="shared" si="0"/>
        <v>9444774</v>
      </c>
      <c r="G10" s="578"/>
      <c r="H10" s="585">
        <f t="shared" si="1"/>
        <v>9444774</v>
      </c>
      <c r="J10" s="579"/>
      <c r="K10" s="577"/>
      <c r="L10" s="586"/>
      <c r="M10" s="577"/>
      <c r="N10" s="577"/>
    </row>
    <row r="11" spans="1:14" s="581" customFormat="1" ht="24.75" customHeight="1" x14ac:dyDescent="0.25">
      <c r="A11" s="577" t="s">
        <v>26</v>
      </c>
      <c r="B11" s="576">
        <v>301</v>
      </c>
      <c r="C11" s="589" t="s">
        <v>246</v>
      </c>
      <c r="D11" s="579">
        <f>VLOOKUP(B11,[4]Sheet1!$B$2:$G$13,6,0)</f>
        <v>8049523.5</v>
      </c>
      <c r="E11" s="580">
        <v>1.02</v>
      </c>
      <c r="F11" s="579">
        <f t="shared" si="0"/>
        <v>8210514</v>
      </c>
      <c r="G11" s="590"/>
      <c r="H11" s="585">
        <f t="shared" si="1"/>
        <v>8210514</v>
      </c>
      <c r="J11" s="579"/>
      <c r="K11" s="577"/>
      <c r="L11" s="586"/>
      <c r="M11" s="577"/>
      <c r="N11" s="577"/>
    </row>
    <row r="12" spans="1:14" s="581" customFormat="1" ht="24.75" customHeight="1" x14ac:dyDescent="0.25">
      <c r="A12" s="577" t="s">
        <v>24</v>
      </c>
      <c r="B12" s="575">
        <v>13</v>
      </c>
      <c r="C12" s="582" t="s">
        <v>333</v>
      </c>
      <c r="D12" s="579">
        <f>VLOOKUP(B12,[4]Sheet1!$B$2:$G$13,6,0)</f>
        <v>10606537</v>
      </c>
      <c r="E12" s="588">
        <v>0.92</v>
      </c>
      <c r="F12" s="579">
        <f t="shared" si="0"/>
        <v>9758014</v>
      </c>
      <c r="G12" s="591">
        <f>N12</f>
        <v>1060653.7</v>
      </c>
      <c r="H12" s="585">
        <f t="shared" si="1"/>
        <v>8697360</v>
      </c>
      <c r="J12" s="579">
        <v>35338200</v>
      </c>
      <c r="K12" s="577">
        <f>TTVTTP!D17/TTVTTP!D12</f>
        <v>3.1734654786767347E-2</v>
      </c>
      <c r="L12" s="586">
        <f t="shared" ref="L12" si="2">J12*K12</f>
        <v>1121445.5777857418</v>
      </c>
      <c r="M12" s="586">
        <f>D12*10%</f>
        <v>1060653.7</v>
      </c>
      <c r="N12" s="586">
        <f>M12</f>
        <v>1060653.7</v>
      </c>
    </row>
    <row r="13" spans="1:14" s="581" customFormat="1" ht="24.75" customHeight="1" x14ac:dyDescent="0.25">
      <c r="A13" s="577" t="s">
        <v>20</v>
      </c>
      <c r="B13" s="573">
        <v>14</v>
      </c>
      <c r="C13" s="582" t="s">
        <v>365</v>
      </c>
      <c r="D13" s="579">
        <f>VLOOKUP(B13,[4]Sheet1!$B$2:$G$13,6,0)</f>
        <v>10606537</v>
      </c>
      <c r="E13" s="592">
        <v>0.98</v>
      </c>
      <c r="F13" s="579">
        <f t="shared" si="0"/>
        <v>10394406</v>
      </c>
      <c r="G13" s="578"/>
      <c r="H13" s="585">
        <f t="shared" si="1"/>
        <v>10394406</v>
      </c>
      <c r="J13" s="579"/>
      <c r="K13" s="577"/>
      <c r="L13" s="577"/>
      <c r="M13" s="577"/>
      <c r="N13" s="577"/>
    </row>
    <row r="14" spans="1:14" s="581" customFormat="1" ht="24.75" customHeight="1" x14ac:dyDescent="0.25">
      <c r="A14" s="577" t="s">
        <v>409</v>
      </c>
      <c r="B14" s="574">
        <v>15</v>
      </c>
      <c r="C14" s="589" t="s">
        <v>141</v>
      </c>
      <c r="D14" s="579">
        <f>VLOOKUP(B14,[4]Sheet1!$B$2:$G$13,6,0)</f>
        <v>15311667</v>
      </c>
      <c r="E14" s="592">
        <v>0.98</v>
      </c>
      <c r="F14" s="579">
        <f t="shared" si="0"/>
        <v>15005434</v>
      </c>
      <c r="G14" s="593"/>
      <c r="H14" s="585">
        <f t="shared" si="1"/>
        <v>15005434</v>
      </c>
      <c r="J14" s="579"/>
      <c r="K14" s="577"/>
      <c r="L14" s="577"/>
      <c r="M14" s="577"/>
      <c r="N14" s="577"/>
    </row>
    <row r="15" spans="1:14" s="581" customFormat="1" ht="24.75" customHeight="1" x14ac:dyDescent="0.25">
      <c r="A15" s="594" t="s">
        <v>410</v>
      </c>
      <c r="B15" s="574">
        <v>22</v>
      </c>
      <c r="C15" s="589" t="s">
        <v>133</v>
      </c>
      <c r="D15" s="579">
        <f>VLOOKUP(B15,[4]Sheet1!$B$2:$G$13,6,0)</f>
        <v>10285502.25</v>
      </c>
      <c r="E15" s="592">
        <v>0.99</v>
      </c>
      <c r="F15" s="579">
        <f t="shared" si="0"/>
        <v>10182647</v>
      </c>
      <c r="G15" s="593"/>
      <c r="H15" s="585">
        <f t="shared" si="1"/>
        <v>10182647</v>
      </c>
      <c r="J15" s="579"/>
      <c r="K15" s="577"/>
      <c r="L15" s="577"/>
      <c r="M15" s="577"/>
      <c r="N15" s="577"/>
    </row>
    <row r="16" spans="1:14" s="581" customFormat="1" ht="24.75" customHeight="1" x14ac:dyDescent="0.25">
      <c r="A16" s="595"/>
      <c r="B16" s="595"/>
      <c r="C16" s="595" t="s">
        <v>411</v>
      </c>
      <c r="D16" s="596">
        <f t="shared" ref="D16:H16" si="3">SUM(D4:D15)</f>
        <v>118764039.5</v>
      </c>
      <c r="E16" s="596"/>
      <c r="F16" s="596">
        <f t="shared" si="3"/>
        <v>114589210</v>
      </c>
      <c r="G16" s="596">
        <f t="shared" si="3"/>
        <v>1618959.454621423</v>
      </c>
      <c r="H16" s="599">
        <f t="shared" si="3"/>
        <v>112970250</v>
      </c>
      <c r="J16" s="579"/>
      <c r="K16" s="577"/>
      <c r="L16" s="577"/>
      <c r="M16" s="577"/>
      <c r="N16" s="577"/>
    </row>
    <row r="17" spans="4:10" s="581" customFormat="1" ht="24.75" customHeight="1" x14ac:dyDescent="0.25">
      <c r="D17" s="597">
        <v>118764039.5</v>
      </c>
      <c r="E17" s="597"/>
      <c r="F17" s="597">
        <v>114589210</v>
      </c>
      <c r="H17" s="600">
        <v>112970250</v>
      </c>
      <c r="J17" s="597"/>
    </row>
  </sheetData>
  <pageMargins left="0.7" right="0.7" top="0.75" bottom="0.75" header="0.51180555555555496" footer="0.51180555555555496"/>
  <pageSetup paperSize="9" firstPageNumber="0" orientation="landscape" r:id="rId1"/>
  <rowBreaks count="1" manualBreakCount="1">
    <brk id="1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3"/>
  <sheetViews>
    <sheetView zoomScaleNormal="100" workbookViewId="0">
      <selection activeCell="H7" sqref="H7"/>
    </sheetView>
  </sheetViews>
  <sheetFormatPr defaultRowHeight="15" x14ac:dyDescent="0.25"/>
  <cols>
    <col min="1" max="1" width="17.28515625" style="28" customWidth="1"/>
    <col min="2" max="2" width="16.42578125" style="73" bestFit="1" customWidth="1"/>
    <col min="3" max="3" width="20.42578125" style="28" bestFit="1" customWidth="1"/>
    <col min="4" max="4" width="14.140625" style="28" bestFit="1" customWidth="1"/>
    <col min="5" max="6" width="11.85546875" style="28" bestFit="1" customWidth="1"/>
    <col min="7" max="7" width="13.140625" style="28" bestFit="1" customWidth="1"/>
    <col min="8" max="8" width="16.7109375" style="28" customWidth="1"/>
    <col min="9" max="9" width="16.5703125" style="28" customWidth="1"/>
    <col min="10" max="10" width="30.140625" style="28" bestFit="1" customWidth="1"/>
    <col min="11" max="11" width="11.28515625" style="254"/>
    <col min="12" max="12" width="9.140625" style="28"/>
    <col min="13" max="16" width="8.5703125" style="28" bestFit="1" customWidth="1"/>
    <col min="17" max="1027" width="8.42578125" style="28"/>
    <col min="1028" max="16384" width="9.140625" style="28"/>
  </cols>
  <sheetData>
    <row r="1" spans="1:17" x14ac:dyDescent="0.25">
      <c r="A1" s="26" t="s">
        <v>28</v>
      </c>
      <c r="B1" s="27"/>
      <c r="M1" s="29"/>
      <c r="N1" s="29" t="s">
        <v>29</v>
      </c>
    </row>
    <row r="2" spans="1:17" x14ac:dyDescent="0.25">
      <c r="B2" s="28"/>
      <c r="M2" s="29" t="s">
        <v>30</v>
      </c>
      <c r="N2" s="29">
        <v>1</v>
      </c>
    </row>
    <row r="3" spans="1:17" x14ac:dyDescent="0.25">
      <c r="A3" s="26" t="s">
        <v>31</v>
      </c>
      <c r="B3" s="27"/>
      <c r="C3" s="30">
        <f>'VNPT TN '!H5</f>
        <v>48460774</v>
      </c>
    </row>
    <row r="4" spans="1:17" x14ac:dyDescent="0.25">
      <c r="A4" s="26" t="s">
        <v>32</v>
      </c>
      <c r="B4" s="27"/>
      <c r="C4" s="362">
        <f>C3-H6</f>
        <v>40813727</v>
      </c>
      <c r="M4" s="34"/>
      <c r="N4" s="34"/>
      <c r="O4" s="34"/>
    </row>
    <row r="5" spans="1:17" x14ac:dyDescent="0.25">
      <c r="B5" s="31" t="s">
        <v>34</v>
      </c>
      <c r="C5" s="32" t="s">
        <v>35</v>
      </c>
      <c r="D5" s="32" t="s">
        <v>36</v>
      </c>
      <c r="E5" s="32" t="s">
        <v>37</v>
      </c>
      <c r="F5" s="33" t="s">
        <v>38</v>
      </c>
      <c r="G5" s="33" t="s">
        <v>39</v>
      </c>
      <c r="H5" s="32" t="s">
        <v>40</v>
      </c>
      <c r="K5" s="316"/>
      <c r="L5" s="34"/>
      <c r="M5" s="326"/>
      <c r="N5" s="326"/>
      <c r="O5" s="326"/>
    </row>
    <row r="6" spans="1:17" s="69" customFormat="1" x14ac:dyDescent="0.25">
      <c r="B6" s="455" t="s">
        <v>430</v>
      </c>
      <c r="C6" s="68" t="s">
        <v>64</v>
      </c>
      <c r="D6" s="252">
        <f>D16</f>
        <v>794</v>
      </c>
      <c r="E6" s="252">
        <f>F16</f>
        <v>714.6</v>
      </c>
      <c r="F6" s="456">
        <f>' Lãnh đạo ĐV'!E4</f>
        <v>0.95</v>
      </c>
      <c r="G6" s="457"/>
      <c r="H6" s="72">
        <f>' Lãnh đạo ĐV'!F4</f>
        <v>7647047</v>
      </c>
      <c r="K6" s="316"/>
      <c r="L6" s="327"/>
    </row>
    <row r="7" spans="1:17" s="70" customFormat="1" x14ac:dyDescent="0.25">
      <c r="B7" s="347" t="s">
        <v>45</v>
      </c>
      <c r="C7" s="348" t="s">
        <v>46</v>
      </c>
      <c r="D7" s="251">
        <f>D18</f>
        <v>257.33333333333331</v>
      </c>
      <c r="E7" s="349">
        <f>F18</f>
        <v>257.33333333333331</v>
      </c>
      <c r="F7" s="350">
        <v>0.96</v>
      </c>
      <c r="G7" s="37">
        <f>E7*F7</f>
        <v>247.03999999999996</v>
      </c>
      <c r="H7" s="351">
        <f>C$4/G$11*G7</f>
        <v>2704815.4559636931</v>
      </c>
      <c r="I7" s="70" t="s">
        <v>432</v>
      </c>
      <c r="K7" s="316"/>
      <c r="L7" s="326"/>
    </row>
    <row r="8" spans="1:17" x14ac:dyDescent="0.25">
      <c r="B8" s="29" t="s">
        <v>41</v>
      </c>
      <c r="C8" s="35" t="s">
        <v>42</v>
      </c>
      <c r="D8" s="35">
        <f>D21</f>
        <v>777</v>
      </c>
      <c r="E8" s="251">
        <f>F21</f>
        <v>755.84999999999991</v>
      </c>
      <c r="F8" s="350">
        <f>VLOOKUP(B8,[1]TapThe!$A$2:$B$8,2,0)</f>
        <v>1.03</v>
      </c>
      <c r="G8" s="37">
        <f t="shared" ref="G8:G10" si="0">E8*F8</f>
        <v>778.52549999999997</v>
      </c>
      <c r="H8" s="351">
        <f t="shared" ref="H8:H10" si="1">C$4/G$11*G8</f>
        <v>8523995.325703783</v>
      </c>
      <c r="J8" s="555" t="s">
        <v>49</v>
      </c>
      <c r="K8" s="316"/>
      <c r="L8" s="34">
        <v>1.03</v>
      </c>
      <c r="M8" s="34">
        <v>1.03</v>
      </c>
      <c r="N8" s="34">
        <v>1</v>
      </c>
      <c r="O8" s="34"/>
    </row>
    <row r="9" spans="1:17" x14ac:dyDescent="0.25">
      <c r="B9" s="29" t="s">
        <v>43</v>
      </c>
      <c r="C9" s="35" t="s">
        <v>44</v>
      </c>
      <c r="D9" s="39">
        <f>D24</f>
        <v>2139</v>
      </c>
      <c r="E9" s="251">
        <f>F24</f>
        <v>2043.9597640000002</v>
      </c>
      <c r="F9" s="350">
        <f>VLOOKUP(B9,[1]TapThe!$A$2:$B$8,2,0)</f>
        <v>1.0333330000000001</v>
      </c>
      <c r="G9" s="37">
        <f t="shared" si="0"/>
        <v>2112.0910748134124</v>
      </c>
      <c r="H9" s="351">
        <f t="shared" si="1"/>
        <v>23125067.129040997</v>
      </c>
      <c r="K9" s="316"/>
      <c r="L9" s="34"/>
    </row>
    <row r="10" spans="1:17" x14ac:dyDescent="0.25">
      <c r="B10" s="29" t="s">
        <v>47</v>
      </c>
      <c r="C10" s="35" t="s">
        <v>48</v>
      </c>
      <c r="D10" s="35">
        <f>D31</f>
        <v>590</v>
      </c>
      <c r="E10" s="251">
        <f>F31</f>
        <v>590</v>
      </c>
      <c r="F10" s="350">
        <f>VLOOKUP(B10,[1]TapThe!$A$2:$B$8,2,0)</f>
        <v>1</v>
      </c>
      <c r="G10" s="37">
        <f t="shared" si="0"/>
        <v>590</v>
      </c>
      <c r="H10" s="351">
        <f t="shared" si="1"/>
        <v>6459849.0892915288</v>
      </c>
      <c r="K10" s="316"/>
      <c r="L10" s="34"/>
      <c r="O10" s="28">
        <f>341*1.09</f>
        <v>371.69000000000005</v>
      </c>
    </row>
    <row r="11" spans="1:17" x14ac:dyDescent="0.25">
      <c r="B11" s="29"/>
      <c r="C11" s="35"/>
      <c r="D11" s="40">
        <f>SUM(D6:D10)</f>
        <v>4557.333333333333</v>
      </c>
      <c r="E11" s="41"/>
      <c r="F11" s="42"/>
      <c r="G11" s="43">
        <f>SUM(G7:G10)</f>
        <v>3727.6565748134126</v>
      </c>
      <c r="H11" s="44">
        <f>SUM(H6:H10)</f>
        <v>48460774</v>
      </c>
      <c r="O11" s="28">
        <f>310*1.11</f>
        <v>344.1</v>
      </c>
      <c r="Q11" s="24" t="s">
        <v>49</v>
      </c>
    </row>
    <row r="12" spans="1:17" x14ac:dyDescent="0.25">
      <c r="A12" s="45"/>
      <c r="B12" s="46"/>
      <c r="C12" s="34"/>
      <c r="D12" s="47"/>
      <c r="E12" s="47"/>
      <c r="F12" s="48"/>
      <c r="G12" s="48"/>
      <c r="H12" s="47"/>
      <c r="I12" s="49"/>
      <c r="J12" s="49"/>
    </row>
    <row r="13" spans="1:17" x14ac:dyDescent="0.25">
      <c r="A13" s="50" t="s">
        <v>50</v>
      </c>
      <c r="B13" s="51"/>
      <c r="C13" s="34"/>
      <c r="D13" s="47"/>
      <c r="E13" s="47"/>
      <c r="F13" s="48"/>
      <c r="G13" s="48"/>
      <c r="H13" s="47"/>
      <c r="I13" s="49"/>
      <c r="J13" s="49"/>
    </row>
    <row r="14" spans="1:17" x14ac:dyDescent="0.25">
      <c r="A14" s="34"/>
      <c r="B14" s="46"/>
      <c r="C14" s="34"/>
      <c r="D14" s="34"/>
      <c r="E14" s="34"/>
      <c r="F14" s="52"/>
      <c r="G14" s="52"/>
      <c r="H14" s="34"/>
      <c r="I14" s="34"/>
      <c r="J14" s="34"/>
    </row>
    <row r="15" spans="1:17" s="55" customFormat="1" x14ac:dyDescent="0.25">
      <c r="A15" s="31" t="s">
        <v>51</v>
      </c>
      <c r="B15" s="53" t="s">
        <v>52</v>
      </c>
      <c r="C15" s="53" t="s">
        <v>53</v>
      </c>
      <c r="D15" s="31" t="s">
        <v>36</v>
      </c>
      <c r="E15" s="31" t="s">
        <v>54</v>
      </c>
      <c r="F15" s="54" t="s">
        <v>37</v>
      </c>
      <c r="G15" s="54" t="s">
        <v>55</v>
      </c>
      <c r="H15" s="31" t="s">
        <v>39</v>
      </c>
      <c r="I15" s="31" t="s">
        <v>56</v>
      </c>
      <c r="J15" s="31" t="s">
        <v>100</v>
      </c>
      <c r="K15" s="254"/>
    </row>
    <row r="16" spans="1:17" x14ac:dyDescent="0.25">
      <c r="A16" s="608" t="s">
        <v>430</v>
      </c>
      <c r="B16" s="63"/>
      <c r="C16" s="61"/>
      <c r="D16" s="264">
        <f>D17</f>
        <v>794</v>
      </c>
      <c r="E16" s="264"/>
      <c r="F16" s="264">
        <f t="shared" ref="F16:H16" si="2">F17</f>
        <v>714.6</v>
      </c>
      <c r="G16" s="264"/>
      <c r="H16" s="264">
        <f t="shared" si="2"/>
        <v>695.54376179999997</v>
      </c>
      <c r="I16" s="264">
        <f t="shared" ref="I16" si="3">I17</f>
        <v>7647047</v>
      </c>
      <c r="J16" s="329"/>
      <c r="K16" s="254" t="e">
        <f>VLOOKUP(B16,[2]CaNhan!$A$1:$D$252,4,0)</f>
        <v>#N/A</v>
      </c>
      <c r="L16" s="28" t="e">
        <f>D16-K16</f>
        <v>#N/A</v>
      </c>
    </row>
    <row r="17" spans="1:16 1025:1025" s="69" customFormat="1" x14ac:dyDescent="0.25">
      <c r="A17" s="609"/>
      <c r="B17" s="67">
        <v>188</v>
      </c>
      <c r="C17" s="68" t="s">
        <v>64</v>
      </c>
      <c r="D17" s="68">
        <v>794</v>
      </c>
      <c r="E17" s="39">
        <f>VLOOKUP(B17,[1]CaNhan!$A$1:$E$252,5,0)</f>
        <v>0.9</v>
      </c>
      <c r="F17" s="60">
        <f>D17*E17</f>
        <v>714.6</v>
      </c>
      <c r="G17" s="36">
        <f>VLOOKUP(B17,[1]CaNhan!$A$1:$G$252,7,0)</f>
        <v>0.973333</v>
      </c>
      <c r="H17" s="39">
        <f>F17*G17</f>
        <v>695.54376179999997</v>
      </c>
      <c r="I17" s="72">
        <f>H6</f>
        <v>7647047</v>
      </c>
      <c r="J17" s="72"/>
      <c r="K17" s="254">
        <f>VLOOKUP(B17,[1]CaNhan!$A$1:$D$252,4,0)</f>
        <v>794</v>
      </c>
      <c r="L17" s="254">
        <f>D17-K17</f>
        <v>0</v>
      </c>
      <c r="N17" s="327"/>
      <c r="O17" s="327"/>
      <c r="P17" s="327"/>
    </row>
    <row r="18" spans="1:16 1025:1025" s="453" customFormat="1" x14ac:dyDescent="0.25">
      <c r="A18" s="610" t="s">
        <v>431</v>
      </c>
      <c r="B18" s="450"/>
      <c r="C18" s="451"/>
      <c r="D18" s="452">
        <f>SUM(D19:D20)</f>
        <v>257.33333333333331</v>
      </c>
      <c r="E18" s="452"/>
      <c r="F18" s="452">
        <f t="shared" ref="F18:H18" si="4">SUM(F19:F20)</f>
        <v>257.33333333333331</v>
      </c>
      <c r="G18" s="452"/>
      <c r="H18" s="452">
        <f t="shared" si="4"/>
        <v>259.90666666666664</v>
      </c>
      <c r="I18" s="452">
        <f>H7</f>
        <v>2704815.4559636931</v>
      </c>
      <c r="J18" s="452"/>
      <c r="K18" s="254" t="e">
        <f>VLOOKUP(B18,[1]CaNhan!$A$1:$D$252,4,0)</f>
        <v>#N/A</v>
      </c>
      <c r="L18" s="254" t="e">
        <f t="shared" ref="L18:L33" si="5">D18-K18</f>
        <v>#N/A</v>
      </c>
      <c r="N18" s="454"/>
      <c r="O18" s="454"/>
      <c r="P18" s="454"/>
    </row>
    <row r="19" spans="1:16 1025:1025" s="430" customFormat="1" x14ac:dyDescent="0.25">
      <c r="A19" s="610"/>
      <c r="B19" s="426">
        <v>204</v>
      </c>
      <c r="C19" s="427" t="s">
        <v>61</v>
      </c>
      <c r="D19" s="428">
        <f>386/3</f>
        <v>128.66666666666666</v>
      </c>
      <c r="E19" s="39">
        <f>VLOOKUP(B19,[1]CaNhan!$A$1:$E$252,5,0)</f>
        <v>1</v>
      </c>
      <c r="F19" s="60">
        <f>D19*E19</f>
        <v>128.66666666666666</v>
      </c>
      <c r="G19" s="36">
        <v>1.05</v>
      </c>
      <c r="H19" s="459">
        <f>F19*G19</f>
        <v>135.1</v>
      </c>
      <c r="I19" s="429">
        <f>I$18/H$18*H19</f>
        <v>1405968.4300801377</v>
      </c>
      <c r="J19" s="429" t="s">
        <v>429</v>
      </c>
      <c r="K19" s="254">
        <f>VLOOKUP(B19,[1]CaNhan!$A$1:$D$252,4,0)</f>
        <v>364.66666600000002</v>
      </c>
      <c r="L19" s="254">
        <f t="shared" si="5"/>
        <v>-235.99999933333336</v>
      </c>
      <c r="M19" s="458">
        <f>L19+L28</f>
        <v>-364.66666533333341</v>
      </c>
      <c r="N19" s="458">
        <f>K19+M19</f>
        <v>6.6666660814007628E-7</v>
      </c>
    </row>
    <row r="20" spans="1:16 1025:1025" s="430" customFormat="1" x14ac:dyDescent="0.25">
      <c r="A20" s="611"/>
      <c r="B20" s="432">
        <v>206</v>
      </c>
      <c r="C20" s="427" t="s">
        <v>66</v>
      </c>
      <c r="D20" s="428">
        <f>386/3</f>
        <v>128.66666666666666</v>
      </c>
      <c r="E20" s="39">
        <f>VLOOKUP(B20,[1]CaNhan!$A$1:$E$252,5,0)</f>
        <v>1</v>
      </c>
      <c r="F20" s="60">
        <f>D20*E20</f>
        <v>128.66666666666666</v>
      </c>
      <c r="G20" s="36">
        <v>0.97</v>
      </c>
      <c r="H20" s="459">
        <f>F20*G20</f>
        <v>124.80666666666666</v>
      </c>
      <c r="I20" s="429">
        <f>I$18/H$18*H20</f>
        <v>1298847.0258835556</v>
      </c>
      <c r="J20" s="429" t="s">
        <v>429</v>
      </c>
      <c r="K20" s="254">
        <f>VLOOKUP(B20,[1]CaNhan!$A$1:$D$252,4,0)</f>
        <v>364.66666600000002</v>
      </c>
      <c r="L20" s="254">
        <f t="shared" si="5"/>
        <v>-235.99999933333336</v>
      </c>
      <c r="M20" s="458">
        <f>L20+L33</f>
        <v>-364.66666533333341</v>
      </c>
      <c r="N20" s="458">
        <f>K20+M20</f>
        <v>6.6666660814007628E-7</v>
      </c>
    </row>
    <row r="21" spans="1:16 1025:1025" x14ac:dyDescent="0.25">
      <c r="A21" s="607" t="s">
        <v>42</v>
      </c>
      <c r="B21" s="31"/>
      <c r="C21" s="35"/>
      <c r="D21" s="264">
        <f>SUM(D22:D23)</f>
        <v>777</v>
      </c>
      <c r="E21" s="264"/>
      <c r="F21" s="264">
        <f t="shared" ref="F21:H21" si="6">SUM(F22:F23)</f>
        <v>755.84999999999991</v>
      </c>
      <c r="G21" s="264"/>
      <c r="H21" s="264">
        <f t="shared" si="6"/>
        <v>739.39323209999998</v>
      </c>
      <c r="I21" s="56">
        <f>H8</f>
        <v>8523995.325703783</v>
      </c>
      <c r="J21" s="328"/>
      <c r="K21" s="254" t="e">
        <f>VLOOKUP(B21,[1]CaNhan!$A$1:$D$252,4,0)</f>
        <v>#N/A</v>
      </c>
      <c r="L21" s="254" t="e">
        <f t="shared" si="5"/>
        <v>#N/A</v>
      </c>
      <c r="O21" s="57"/>
    </row>
    <row r="22" spans="1:16 1025:1025" x14ac:dyDescent="0.25">
      <c r="A22" s="607"/>
      <c r="B22" s="58">
        <v>195</v>
      </c>
      <c r="C22" s="59" t="s">
        <v>57</v>
      </c>
      <c r="D22" s="35">
        <v>423</v>
      </c>
      <c r="E22" s="39">
        <f>VLOOKUP(B22,[1]CaNhan!$A$1:$E$252,5,0)</f>
        <v>0.95</v>
      </c>
      <c r="F22" s="60">
        <f t="shared" ref="F22:F23" si="7">D22*E22</f>
        <v>401.84999999999997</v>
      </c>
      <c r="G22" s="36">
        <f>VLOOKUP(B22,[1]CaNhan!$A$1:$G$252,7,0)</f>
        <v>0.97666600000000003</v>
      </c>
      <c r="H22" s="39">
        <f t="shared" ref="H22:H23" si="8">F22*G22</f>
        <v>392.47323209999996</v>
      </c>
      <c r="I22" s="38">
        <f>I$21/H$21*H22</f>
        <v>4524574.8143821228</v>
      </c>
      <c r="J22" s="38"/>
      <c r="K22" s="254">
        <f>VLOOKUP(B22,[1]CaNhan!$A$1:$D$252,4,0)</f>
        <v>423</v>
      </c>
      <c r="L22" s="254">
        <f t="shared" si="5"/>
        <v>0</v>
      </c>
      <c r="O22" s="57"/>
    </row>
    <row r="23" spans="1:16 1025:1025" x14ac:dyDescent="0.25">
      <c r="A23" s="607"/>
      <c r="B23" s="58">
        <v>198</v>
      </c>
      <c r="C23" s="61" t="s">
        <v>58</v>
      </c>
      <c r="D23" s="35">
        <v>354</v>
      </c>
      <c r="E23" s="39">
        <f>VLOOKUP(B23,[1]CaNhan!$A$1:$E$252,5,0)</f>
        <v>1</v>
      </c>
      <c r="F23" s="60">
        <f t="shared" si="7"/>
        <v>354</v>
      </c>
      <c r="G23" s="36">
        <f>VLOOKUP(B23,[1]CaNhan!$A$1:$G$252,7,0)</f>
        <v>0.98</v>
      </c>
      <c r="H23" s="39">
        <f t="shared" si="8"/>
        <v>346.92</v>
      </c>
      <c r="I23" s="38">
        <f>I$21/H$21*H23</f>
        <v>3999420.5113216597</v>
      </c>
      <c r="J23" s="38"/>
      <c r="K23" s="254">
        <f>VLOOKUP(B23,[1]CaNhan!$A$1:$D$252,4,0)</f>
        <v>354</v>
      </c>
      <c r="L23" s="254">
        <f t="shared" si="5"/>
        <v>0</v>
      </c>
      <c r="O23" s="57"/>
    </row>
    <row r="24" spans="1:16 1025:1025" x14ac:dyDescent="0.25">
      <c r="A24" s="62" t="s">
        <v>44</v>
      </c>
      <c r="B24" s="318"/>
      <c r="C24" s="61"/>
      <c r="D24" s="268">
        <f>SUM(D25:D30)</f>
        <v>2139</v>
      </c>
      <c r="E24" s="268"/>
      <c r="F24" s="268">
        <f t="shared" ref="F24:H24" si="9">SUM(F25:F30)</f>
        <v>2043.9597640000002</v>
      </c>
      <c r="G24" s="268"/>
      <c r="H24" s="268">
        <f t="shared" si="9"/>
        <v>1993.4654409868242</v>
      </c>
      <c r="I24" s="64">
        <f>H9</f>
        <v>23125067.129040997</v>
      </c>
      <c r="J24" s="329"/>
      <c r="K24" s="254" t="e">
        <f>VLOOKUP(B24,[1]CaNhan!$A$1:$D$252,4,0)</f>
        <v>#N/A</v>
      </c>
      <c r="L24" s="254" t="e">
        <f t="shared" si="5"/>
        <v>#N/A</v>
      </c>
    </row>
    <row r="25" spans="1:16 1025:1025" x14ac:dyDescent="0.25">
      <c r="A25" s="65"/>
      <c r="B25" s="319">
        <v>202</v>
      </c>
      <c r="C25" s="61" t="s">
        <v>59</v>
      </c>
      <c r="D25" s="35">
        <v>354</v>
      </c>
      <c r="E25" s="39">
        <f>VLOOKUP(B25,[1]CaNhan!$A$1:$E$252,5,0)</f>
        <v>1</v>
      </c>
      <c r="F25" s="60">
        <f t="shared" ref="F25:F27" si="10">D25*E25</f>
        <v>354</v>
      </c>
      <c r="G25" s="36">
        <f>VLOOKUP(B25,[1]CaNhan!$A$1:$G$252,7,0)</f>
        <v>1.013333</v>
      </c>
      <c r="H25" s="39">
        <f t="shared" ref="H25:H27" si="11">F25*G25</f>
        <v>358.71988200000004</v>
      </c>
      <c r="I25" s="38">
        <f>I$24/H$24*H25</f>
        <v>4161306.8284069113</v>
      </c>
      <c r="J25" s="38"/>
      <c r="K25" s="254">
        <f>VLOOKUP(B25,[1]CaNhan!$A$1:$D$252,4,0)</f>
        <v>354</v>
      </c>
      <c r="L25" s="254">
        <f t="shared" si="5"/>
        <v>0</v>
      </c>
    </row>
    <row r="26" spans="1:16 1025:1025" x14ac:dyDescent="0.25">
      <c r="A26" s="65"/>
      <c r="B26" s="319">
        <v>201</v>
      </c>
      <c r="C26" s="35" t="s">
        <v>65</v>
      </c>
      <c r="D26" s="35">
        <v>354</v>
      </c>
      <c r="E26" s="39">
        <f>VLOOKUP(B26,[1]CaNhan!$A$1:$E$252,5,0)</f>
        <v>1.0066660000000001</v>
      </c>
      <c r="F26" s="60">
        <f t="shared" si="10"/>
        <v>356.35976400000004</v>
      </c>
      <c r="G26" s="36">
        <f>VLOOKUP(B26,[1]CaNhan!$A$1:$G$252,7,0)</f>
        <v>1.0066660000000001</v>
      </c>
      <c r="H26" s="39">
        <f t="shared" si="11"/>
        <v>358.73525818682407</v>
      </c>
      <c r="I26" s="38">
        <f t="shared" ref="I26:I30" si="12">I$24/H$24*H26</f>
        <v>4161485.198869315</v>
      </c>
      <c r="J26" s="38"/>
      <c r="K26" s="254">
        <f>VLOOKUP(B26,[1]CaNhan!$A$1:$D$252,4,0)</f>
        <v>354</v>
      </c>
      <c r="L26" s="254">
        <f t="shared" si="5"/>
        <v>0</v>
      </c>
      <c r="N26" s="68"/>
      <c r="O26" s="68"/>
      <c r="P26" s="68"/>
    </row>
    <row r="27" spans="1:16 1025:1025" s="126" customFormat="1" ht="14.25" customHeight="1" x14ac:dyDescent="0.25">
      <c r="A27" s="232"/>
      <c r="B27" s="233">
        <v>101</v>
      </c>
      <c r="C27" s="234" t="s">
        <v>275</v>
      </c>
      <c r="D27" s="348">
        <v>354</v>
      </c>
      <c r="E27" s="39">
        <f>VLOOKUP(B27,[1]CaNhan!$A$1:$E$252,5,0)</f>
        <v>1</v>
      </c>
      <c r="F27" s="60">
        <f t="shared" si="10"/>
        <v>354</v>
      </c>
      <c r="G27" s="36">
        <f>VLOOKUP(B27,[1]CaNhan!$A$1:$G$252,7,0)</f>
        <v>0.92333299999999996</v>
      </c>
      <c r="H27" s="39">
        <f t="shared" si="11"/>
        <v>326.85988199999997</v>
      </c>
      <c r="I27" s="38">
        <f t="shared" si="12"/>
        <v>3791716.9556241017</v>
      </c>
      <c r="J27" s="197"/>
      <c r="K27" s="254">
        <f>VLOOKUP(B27,[1]CaNhan!$A$1:$D$252,4,0)</f>
        <v>354</v>
      </c>
      <c r="L27" s="254">
        <f t="shared" si="5"/>
        <v>0</v>
      </c>
      <c r="AMK27" s="189"/>
    </row>
    <row r="28" spans="1:16 1025:1025" s="430" customFormat="1" x14ac:dyDescent="0.25">
      <c r="A28" s="425"/>
      <c r="B28" s="426">
        <v>204</v>
      </c>
      <c r="C28" s="427" t="s">
        <v>61</v>
      </c>
      <c r="D28" s="434">
        <f>354*2/3</f>
        <v>236</v>
      </c>
      <c r="E28" s="39">
        <f>VLOOKUP(B28,[1]CaNhan!$A$1:$E$252,5,0)</f>
        <v>1</v>
      </c>
      <c r="F28" s="60">
        <f>D28*E28</f>
        <v>236</v>
      </c>
      <c r="G28" s="36">
        <v>0.97</v>
      </c>
      <c r="H28" s="459">
        <f>F28*G28</f>
        <v>228.92</v>
      </c>
      <c r="I28" s="38">
        <f t="shared" si="12"/>
        <v>2655571.6785135148</v>
      </c>
      <c r="J28" s="429"/>
      <c r="K28" s="254">
        <f>VLOOKUP(B28,[1]CaNhan!$A$1:$D$252,4,0)</f>
        <v>364.66666600000002</v>
      </c>
      <c r="L28" s="254">
        <f t="shared" si="5"/>
        <v>-128.66666600000002</v>
      </c>
    </row>
    <row r="29" spans="1:16 1025:1025" s="69" customFormat="1" x14ac:dyDescent="0.25">
      <c r="A29" s="66"/>
      <c r="B29" s="320">
        <v>207</v>
      </c>
      <c r="C29" s="59" t="s">
        <v>62</v>
      </c>
      <c r="D29" s="35">
        <v>354</v>
      </c>
      <c r="E29" s="39">
        <f>VLOOKUP(B29,[1]CaNhan!$A$1:$E$252,5,0)</f>
        <v>1</v>
      </c>
      <c r="F29" s="60">
        <f t="shared" ref="F29:F30" si="13">D29*E29</f>
        <v>354</v>
      </c>
      <c r="G29" s="36">
        <f>VLOOKUP(B29,[1]CaNhan!$A$1:$G$252,7,0)</f>
        <v>0.96333299999999999</v>
      </c>
      <c r="H29" s="39">
        <f t="shared" ref="H29:H30" si="14">F29*G29</f>
        <v>341.019882</v>
      </c>
      <c r="I29" s="38">
        <f t="shared" si="12"/>
        <v>3955979.1213053507</v>
      </c>
      <c r="J29" s="72"/>
      <c r="K29" s="254">
        <f>VLOOKUP(B29,[1]CaNhan!$A$1:$D$252,4,0)</f>
        <v>354</v>
      </c>
      <c r="L29" s="254">
        <f t="shared" si="5"/>
        <v>0</v>
      </c>
    </row>
    <row r="30" spans="1:16 1025:1025" x14ac:dyDescent="0.25">
      <c r="A30" s="71"/>
      <c r="B30" s="319">
        <v>268</v>
      </c>
      <c r="C30" s="61" t="s">
        <v>63</v>
      </c>
      <c r="D30" s="35">
        <v>487</v>
      </c>
      <c r="E30" s="39">
        <f>VLOOKUP(B30,[1]CaNhan!$A$1:$E$252,5,0)</f>
        <v>0.8</v>
      </c>
      <c r="F30" s="60">
        <f t="shared" si="13"/>
        <v>389.6</v>
      </c>
      <c r="G30" s="36">
        <f>VLOOKUP(B30,[1]CaNhan!$A$1:$G$252,7,0)</f>
        <v>0.973333</v>
      </c>
      <c r="H30" s="39">
        <f t="shared" si="14"/>
        <v>379.2105368</v>
      </c>
      <c r="I30" s="38">
        <f t="shared" si="12"/>
        <v>4399007.3463218026</v>
      </c>
      <c r="J30" s="38"/>
      <c r="K30" s="254">
        <f>VLOOKUP(B30,[1]CaNhan!$A$1:$D$252,4,0)</f>
        <v>487</v>
      </c>
      <c r="L30" s="254">
        <f t="shared" si="5"/>
        <v>0</v>
      </c>
    </row>
    <row r="31" spans="1:16 1025:1025" s="26" customFormat="1" ht="28.5" customHeight="1" x14ac:dyDescent="0.25">
      <c r="A31" s="322" t="s">
        <v>48</v>
      </c>
      <c r="B31" s="449"/>
      <c r="C31" s="462"/>
      <c r="D31" s="463">
        <f>SUM(D32:D33)</f>
        <v>590</v>
      </c>
      <c r="E31" s="463"/>
      <c r="F31" s="463">
        <f t="shared" ref="F31:H31" si="15">SUM(F32:F33)</f>
        <v>590</v>
      </c>
      <c r="G31" s="463"/>
      <c r="H31" s="463">
        <f t="shared" si="15"/>
        <v>555.779764</v>
      </c>
      <c r="I31" s="64">
        <f>H10</f>
        <v>6459849.0892915288</v>
      </c>
      <c r="J31" s="329"/>
      <c r="K31" s="464" t="e">
        <f>VLOOKUP(B31,[1]CaNhan!$A$1:$D$252,4,0)</f>
        <v>#N/A</v>
      </c>
      <c r="L31" s="464" t="e">
        <f t="shared" si="5"/>
        <v>#N/A</v>
      </c>
      <c r="N31" s="454"/>
      <c r="O31" s="454"/>
      <c r="P31" s="454"/>
    </row>
    <row r="32" spans="1:16 1025:1025" s="125" customFormat="1" x14ac:dyDescent="0.25">
      <c r="A32" s="323"/>
      <c r="B32" s="120">
        <v>303</v>
      </c>
      <c r="C32" s="87" t="s">
        <v>248</v>
      </c>
      <c r="D32" s="87">
        <v>354</v>
      </c>
      <c r="E32" s="39">
        <f>VLOOKUP(B32,[1]CaNhan!$A$1:$E$252,5,0)</f>
        <v>1</v>
      </c>
      <c r="F32" s="60">
        <f>D32*E32</f>
        <v>354</v>
      </c>
      <c r="G32" s="36">
        <f>VLOOKUP(B32,[1]CaNhan!$A$1:$G$252,7,0)</f>
        <v>0.936666</v>
      </c>
      <c r="H32" s="39">
        <f>F32*G32</f>
        <v>331.57976400000001</v>
      </c>
      <c r="I32" s="122">
        <f>I$31/H$31*H32</f>
        <v>3853964.0613883529</v>
      </c>
      <c r="J32" s="133"/>
      <c r="K32" s="254">
        <f>VLOOKUP(B32,[1]CaNhan!$A$1:$D$252,4,0)</f>
        <v>354</v>
      </c>
      <c r="L32" s="254">
        <f t="shared" si="5"/>
        <v>0</v>
      </c>
    </row>
    <row r="33" spans="1:12" s="430" customFormat="1" x14ac:dyDescent="0.25">
      <c r="A33" s="431"/>
      <c r="B33" s="432">
        <v>206</v>
      </c>
      <c r="C33" s="427" t="s">
        <v>66</v>
      </c>
      <c r="D33" s="434">
        <f>354*2/3</f>
        <v>236</v>
      </c>
      <c r="E33" s="39">
        <f>VLOOKUP(B33,[1]CaNhan!$A$1:$E$252,5,0)</f>
        <v>1</v>
      </c>
      <c r="F33" s="60">
        <f>D33*E33</f>
        <v>236</v>
      </c>
      <c r="G33" s="36">
        <v>0.95</v>
      </c>
      <c r="H33" s="459">
        <f>F33*G33</f>
        <v>224.2</v>
      </c>
      <c r="I33" s="122">
        <f>I$31/H$31*H33</f>
        <v>2605885.0279031764</v>
      </c>
      <c r="J33" s="429"/>
      <c r="K33" s="254">
        <f>VLOOKUP(B33,[1]CaNhan!$A$1:$D$252,4,0)</f>
        <v>364.66666600000002</v>
      </c>
      <c r="L33" s="254">
        <f t="shared" si="5"/>
        <v>-128.66666600000002</v>
      </c>
    </row>
  </sheetData>
  <mergeCells count="3">
    <mergeCell ref="A21:A23"/>
    <mergeCell ref="A16:A17"/>
    <mergeCell ref="A18:A20"/>
  </mergeCells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H7" sqref="H7"/>
    </sheetView>
  </sheetViews>
  <sheetFormatPr defaultRowHeight="15" x14ac:dyDescent="0.25"/>
  <cols>
    <col min="1" max="1" width="16.42578125" style="76" customWidth="1"/>
    <col min="2" max="2" width="15.5703125" style="131" bestFit="1" customWidth="1"/>
    <col min="3" max="3" width="21.85546875" style="76"/>
    <col min="4" max="4" width="10.7109375" style="76" bestFit="1" customWidth="1"/>
    <col min="5" max="5" width="10.7109375" style="77" bestFit="1" customWidth="1"/>
    <col min="6" max="6" width="10.7109375" style="76" bestFit="1" customWidth="1"/>
    <col min="7" max="7" width="10.7109375" style="77" bestFit="1" customWidth="1"/>
    <col min="8" max="8" width="15.28515625" style="76" bestFit="1" customWidth="1"/>
    <col min="9" max="9" width="14.140625" style="76" bestFit="1" customWidth="1"/>
    <col min="10" max="10" width="23" style="76" bestFit="1" customWidth="1"/>
    <col min="11" max="11" width="16" style="76"/>
    <col min="12" max="12" width="9.5703125" style="76" bestFit="1" customWidth="1"/>
    <col min="13" max="13" width="12.7109375" style="76" bestFit="1" customWidth="1"/>
    <col min="14" max="14" width="15.85546875" style="76"/>
    <col min="15" max="16384" width="9.140625" style="76"/>
  </cols>
  <sheetData>
    <row r="1" spans="1:17" x14ac:dyDescent="0.25">
      <c r="A1" s="74" t="s">
        <v>67</v>
      </c>
      <c r="B1" s="75"/>
      <c r="E1" s="76"/>
      <c r="M1" s="78"/>
      <c r="N1" s="78" t="s">
        <v>29</v>
      </c>
    </row>
    <row r="2" spans="1:17" x14ac:dyDescent="0.25">
      <c r="B2" s="76"/>
      <c r="E2" s="76"/>
      <c r="M2" s="78" t="s">
        <v>30</v>
      </c>
      <c r="N2" s="78">
        <v>1.05</v>
      </c>
    </row>
    <row r="3" spans="1:17" x14ac:dyDescent="0.25">
      <c r="A3" s="79" t="s">
        <v>31</v>
      </c>
      <c r="B3" s="75"/>
      <c r="C3" s="80">
        <f>'VNPT TN '!H6</f>
        <v>66693822</v>
      </c>
      <c r="E3" s="76"/>
    </row>
    <row r="4" spans="1:17" x14ac:dyDescent="0.25">
      <c r="A4" s="79" t="s">
        <v>32</v>
      </c>
      <c r="B4" s="75"/>
      <c r="C4" s="361">
        <f>C3-H6</f>
        <v>57772267</v>
      </c>
      <c r="E4" s="76"/>
    </row>
    <row r="5" spans="1:17" x14ac:dyDescent="0.25">
      <c r="B5" s="81" t="s">
        <v>34</v>
      </c>
      <c r="C5" s="82" t="s">
        <v>35</v>
      </c>
      <c r="D5" s="82" t="s">
        <v>36</v>
      </c>
      <c r="E5" s="83" t="s">
        <v>37</v>
      </c>
      <c r="F5" s="82" t="s">
        <v>38</v>
      </c>
      <c r="G5" s="84" t="s">
        <v>39</v>
      </c>
      <c r="H5" s="85" t="s">
        <v>40</v>
      </c>
      <c r="K5" s="86"/>
    </row>
    <row r="6" spans="1:17" x14ac:dyDescent="0.25">
      <c r="B6" s="448"/>
      <c r="C6" s="470" t="s">
        <v>86</v>
      </c>
      <c r="D6" s="471">
        <f>D15</f>
        <v>833.7</v>
      </c>
      <c r="E6" s="379">
        <f>F15</f>
        <v>833.7</v>
      </c>
      <c r="F6" s="82"/>
      <c r="G6" s="84"/>
      <c r="H6" s="344">
        <f>' Lãnh đạo ĐV'!F5</f>
        <v>8921555</v>
      </c>
      <c r="K6" s="86"/>
    </row>
    <row r="7" spans="1:17" s="126" customFormat="1" x14ac:dyDescent="0.25">
      <c r="B7" s="346" t="s">
        <v>70</v>
      </c>
      <c r="C7" s="197" t="s">
        <v>71</v>
      </c>
      <c r="D7" s="472">
        <f>D17</f>
        <v>270.2</v>
      </c>
      <c r="E7" s="1">
        <f>F17</f>
        <v>270.2</v>
      </c>
      <c r="F7" s="198">
        <v>0.94</v>
      </c>
      <c r="G7" s="90">
        <f>E7*F7</f>
        <v>253.98799999999997</v>
      </c>
      <c r="H7" s="286">
        <f>C$4/G$10*G7</f>
        <v>2780698.7086964888</v>
      </c>
      <c r="I7" s="70" t="s">
        <v>432</v>
      </c>
      <c r="K7" s="556" t="s">
        <v>49</v>
      </c>
    </row>
    <row r="8" spans="1:17" x14ac:dyDescent="0.25">
      <c r="B8" s="88" t="s">
        <v>68</v>
      </c>
      <c r="C8" s="89" t="s">
        <v>69</v>
      </c>
      <c r="D8" s="473">
        <f>D20</f>
        <v>4104.45</v>
      </c>
      <c r="E8" s="25">
        <f>F20</f>
        <v>4085.8649999999993</v>
      </c>
      <c r="F8" s="198">
        <v>0.98</v>
      </c>
      <c r="G8" s="90">
        <f t="shared" ref="G8:G9" si="0">E8*F8</f>
        <v>4004.1476999999991</v>
      </c>
      <c r="H8" s="286">
        <f t="shared" ref="H8:H9" si="1">C$4/G$10*G8</f>
        <v>43838009.428870708</v>
      </c>
      <c r="K8" s="86"/>
    </row>
    <row r="9" spans="1:17" x14ac:dyDescent="0.25">
      <c r="B9" s="88" t="s">
        <v>72</v>
      </c>
      <c r="C9" s="94" t="s">
        <v>73</v>
      </c>
      <c r="D9" s="473">
        <f>D32</f>
        <v>1063.6500000000001</v>
      </c>
      <c r="E9" s="25">
        <f>F32</f>
        <v>1029.0524999999998</v>
      </c>
      <c r="F9" s="198">
        <v>0.99</v>
      </c>
      <c r="G9" s="90">
        <f t="shared" si="0"/>
        <v>1018.7619749999998</v>
      </c>
      <c r="H9" s="286">
        <f t="shared" si="1"/>
        <v>11153558.862432808</v>
      </c>
      <c r="K9" s="86"/>
    </row>
    <row r="10" spans="1:17" x14ac:dyDescent="0.25">
      <c r="B10" s="78"/>
      <c r="C10" s="95"/>
      <c r="D10" s="474">
        <f>SUM(D6:D9)</f>
        <v>6272</v>
      </c>
      <c r="E10" s="97"/>
      <c r="F10" s="96"/>
      <c r="G10" s="98">
        <f>SUM(G7:G9)</f>
        <v>5276.8976749999983</v>
      </c>
      <c r="H10" s="99">
        <f>SUM(H6:H9)</f>
        <v>66693822</v>
      </c>
    </row>
    <row r="11" spans="1:17" x14ac:dyDescent="0.25">
      <c r="A11" s="100"/>
      <c r="B11" s="101"/>
      <c r="C11" s="102"/>
      <c r="D11" s="103"/>
      <c r="E11" s="80"/>
      <c r="F11" s="103"/>
      <c r="G11" s="104"/>
      <c r="H11" s="105"/>
      <c r="I11" s="106"/>
      <c r="J11" s="106"/>
    </row>
    <row r="12" spans="1:17" x14ac:dyDescent="0.25">
      <c r="A12" s="107" t="s">
        <v>50</v>
      </c>
      <c r="B12" s="108"/>
      <c r="C12" s="102"/>
      <c r="D12" s="103"/>
      <c r="E12" s="80"/>
      <c r="F12" s="103"/>
      <c r="G12" s="104"/>
      <c r="H12" s="105"/>
      <c r="I12" s="106"/>
      <c r="J12" s="106"/>
      <c r="N12" s="20" t="s">
        <v>49</v>
      </c>
    </row>
    <row r="13" spans="1:17" x14ac:dyDescent="0.25">
      <c r="A13" s="86"/>
      <c r="B13" s="101"/>
      <c r="C13" s="102"/>
      <c r="D13" s="102"/>
      <c r="E13" s="109"/>
      <c r="F13" s="102"/>
      <c r="G13" s="104"/>
      <c r="H13" s="86"/>
      <c r="I13" s="86"/>
      <c r="J13" s="86"/>
    </row>
    <row r="14" spans="1:17" s="115" customFormat="1" x14ac:dyDescent="0.25">
      <c r="A14" s="81" t="s">
        <v>51</v>
      </c>
      <c r="B14" s="110" t="s">
        <v>52</v>
      </c>
      <c r="C14" s="111" t="s">
        <v>53</v>
      </c>
      <c r="D14" s="112" t="s">
        <v>36</v>
      </c>
      <c r="E14" s="113" t="s">
        <v>54</v>
      </c>
      <c r="F14" s="112" t="s">
        <v>37</v>
      </c>
      <c r="G14" s="114" t="s">
        <v>55</v>
      </c>
      <c r="H14" s="81" t="s">
        <v>39</v>
      </c>
      <c r="I14" s="81" t="s">
        <v>56</v>
      </c>
      <c r="J14" s="394"/>
    </row>
    <row r="15" spans="1:17" s="126" customFormat="1" x14ac:dyDescent="0.25">
      <c r="A15" s="612" t="s">
        <v>430</v>
      </c>
      <c r="B15" s="127"/>
      <c r="C15" s="95"/>
      <c r="D15" s="96">
        <f>D16</f>
        <v>833.7</v>
      </c>
      <c r="E15" s="96"/>
      <c r="F15" s="96">
        <f t="shared" ref="F15:H15" si="2">F16</f>
        <v>833.7</v>
      </c>
      <c r="G15" s="96"/>
      <c r="H15" s="96">
        <f t="shared" si="2"/>
        <v>808.68900000000008</v>
      </c>
      <c r="I15" s="129">
        <f>H6</f>
        <v>8921555</v>
      </c>
      <c r="J15" s="219"/>
      <c r="K15" s="76" t="e">
        <f>VLOOKUP(B15,[2]CaNhan!$A$1:$D$252,4,0)</f>
        <v>#N/A</v>
      </c>
      <c r="L15" s="76" t="e">
        <f>D15-K15</f>
        <v>#N/A</v>
      </c>
      <c r="N15" s="76"/>
      <c r="O15" s="76"/>
      <c r="P15" s="76"/>
      <c r="Q15" s="76"/>
    </row>
    <row r="16" spans="1:17" s="125" customFormat="1" x14ac:dyDescent="0.25">
      <c r="A16" s="613"/>
      <c r="B16" s="124">
        <v>187</v>
      </c>
      <c r="C16" s="93" t="s">
        <v>86</v>
      </c>
      <c r="D16" s="93">
        <f>794*N2</f>
        <v>833.7</v>
      </c>
      <c r="E16" s="25">
        <f>VLOOKUP(B16,[1]CaNhan!$A$1:$E$252,5,0)</f>
        <v>1</v>
      </c>
      <c r="F16" s="25">
        <f>D16*E16</f>
        <v>833.7</v>
      </c>
      <c r="G16" s="90">
        <f>VLOOKUP(B16,[1]CaNhan!$A$1:$G$252,7,0)</f>
        <v>0.97</v>
      </c>
      <c r="H16" s="121">
        <f>F16*G16</f>
        <v>808.68900000000008</v>
      </c>
      <c r="I16" s="130">
        <f>I15/H15*H16</f>
        <v>8921555</v>
      </c>
      <c r="J16" s="130"/>
      <c r="K16" s="76">
        <f>VLOOKUP(B16,[1]CaNhan!$A$1:$D$252,4,0)*1.05</f>
        <v>833.7</v>
      </c>
      <c r="L16" s="76">
        <f>D16-K16</f>
        <v>0</v>
      </c>
      <c r="N16" s="76"/>
      <c r="O16" s="76"/>
      <c r="P16" s="76"/>
      <c r="Q16" s="76"/>
    </row>
    <row r="17" spans="1:17" s="125" customFormat="1" x14ac:dyDescent="0.25">
      <c r="A17" s="614" t="s">
        <v>435</v>
      </c>
      <c r="B17" s="124"/>
      <c r="C17" s="93"/>
      <c r="D17" s="264">
        <f>SUM(D18:D19)</f>
        <v>270.2</v>
      </c>
      <c r="E17" s="264"/>
      <c r="F17" s="264">
        <f t="shared" ref="F17:H17" si="3">SUM(F18:F19)</f>
        <v>270.2</v>
      </c>
      <c r="G17" s="264"/>
      <c r="H17" s="264">
        <f t="shared" si="3"/>
        <v>268.84899999999999</v>
      </c>
      <c r="I17" s="467">
        <f>H7</f>
        <v>2780698.7086964888</v>
      </c>
      <c r="J17" s="130"/>
      <c r="K17" s="76"/>
      <c r="L17" s="76"/>
      <c r="N17" s="76"/>
      <c r="O17" s="76"/>
      <c r="P17" s="76"/>
      <c r="Q17" s="76"/>
    </row>
    <row r="18" spans="1:17" s="421" customFormat="1" x14ac:dyDescent="0.25">
      <c r="A18" s="615"/>
      <c r="B18" s="416">
        <v>387</v>
      </c>
      <c r="C18" s="417" t="s">
        <v>88</v>
      </c>
      <c r="D18" s="417">
        <f>386*1.05/3</f>
        <v>135.1</v>
      </c>
      <c r="E18" s="25">
        <v>1</v>
      </c>
      <c r="F18" s="25">
        <f>D18*E18</f>
        <v>135.1</v>
      </c>
      <c r="G18" s="90">
        <v>1.03</v>
      </c>
      <c r="H18" s="121">
        <f>F18*G18</f>
        <v>139.15299999999999</v>
      </c>
      <c r="I18" s="420">
        <f>I$17/H$17*H18</f>
        <v>1439256.1155564738</v>
      </c>
      <c r="J18" s="429" t="s">
        <v>429</v>
      </c>
      <c r="K18" s="421">
        <f>VLOOKUP(B18,[1]CaNhan!$A$1:$D$252,4,0)</f>
        <v>382.9</v>
      </c>
      <c r="L18" s="421">
        <f>D18-K18</f>
        <v>-247.79999999999998</v>
      </c>
      <c r="M18" s="421">
        <f>L18+L35</f>
        <v>-382.9</v>
      </c>
      <c r="N18" s="421">
        <f>K18+M18</f>
        <v>0</v>
      </c>
    </row>
    <row r="19" spans="1:17" s="421" customFormat="1" x14ac:dyDescent="0.25">
      <c r="A19" s="616"/>
      <c r="B19" s="416">
        <v>399</v>
      </c>
      <c r="C19" s="417" t="s">
        <v>85</v>
      </c>
      <c r="D19" s="417">
        <f>386*1.05/3</f>
        <v>135.1</v>
      </c>
      <c r="E19" s="25">
        <v>1</v>
      </c>
      <c r="F19" s="25">
        <f>D19*E19</f>
        <v>135.1</v>
      </c>
      <c r="G19" s="90">
        <v>0.96</v>
      </c>
      <c r="H19" s="121">
        <f>F19*G19</f>
        <v>129.696</v>
      </c>
      <c r="I19" s="420">
        <f>I$17/H$17*H19</f>
        <v>1341442.5931400147</v>
      </c>
      <c r="J19" s="429" t="s">
        <v>429</v>
      </c>
      <c r="K19" s="421">
        <f>VLOOKUP(B19,[1]CaNhan!$A$1:$D$252,4,0)</f>
        <v>382.9</v>
      </c>
      <c r="L19" s="421">
        <f t="shared" ref="L19:L35" si="4">D19-K19</f>
        <v>-247.79999999999998</v>
      </c>
      <c r="M19" s="421">
        <f>L19+L29</f>
        <v>-382.9</v>
      </c>
      <c r="N19" s="421">
        <f>K19+M19</f>
        <v>0</v>
      </c>
    </row>
    <row r="20" spans="1:17" x14ac:dyDescent="0.25">
      <c r="A20" s="116" t="s">
        <v>74</v>
      </c>
      <c r="B20" s="81"/>
      <c r="C20" s="117"/>
      <c r="D20" s="264">
        <f>SUM(D21:D31)</f>
        <v>4104.45</v>
      </c>
      <c r="E20" s="264"/>
      <c r="F20" s="264">
        <f t="shared" ref="F20:H20" si="5">SUM(F21:F31)</f>
        <v>4085.8649999999993</v>
      </c>
      <c r="G20" s="264"/>
      <c r="H20" s="264">
        <f t="shared" si="5"/>
        <v>4107.8255051400001</v>
      </c>
      <c r="I20" s="118">
        <f>H8</f>
        <v>43838009.428870708</v>
      </c>
      <c r="J20" s="213"/>
      <c r="K20" s="421" t="e">
        <f>VLOOKUP(B20,[1]CaNhan!$A$1:$D$252,4,0)</f>
        <v>#N/A</v>
      </c>
      <c r="L20" s="421" t="e">
        <f t="shared" si="4"/>
        <v>#N/A</v>
      </c>
    </row>
    <row r="21" spans="1:17" x14ac:dyDescent="0.25">
      <c r="A21" s="119"/>
      <c r="B21" s="120">
        <v>360</v>
      </c>
      <c r="C21" s="117" t="s">
        <v>75</v>
      </c>
      <c r="D21" s="117">
        <v>371.7</v>
      </c>
      <c r="E21" s="25">
        <f>VLOOKUP(B21,[1]CaNhan!$A$1:$E$252,5,0)</f>
        <v>1</v>
      </c>
      <c r="F21" s="25">
        <f t="shared" ref="F21:F28" si="6">D21*E21</f>
        <v>371.7</v>
      </c>
      <c r="G21" s="90">
        <f>VLOOKUP(B21,[1]CaNhan!$A$1:$G$252,7,0)</f>
        <v>0.99666600000000005</v>
      </c>
      <c r="H21" s="121">
        <f t="shared" ref="H21:H28" si="7">F21*G21</f>
        <v>370.4607522</v>
      </c>
      <c r="I21" s="122">
        <f t="shared" ref="I21:I31" si="8">I$20/H$20*H21</f>
        <v>3953493.6251915218</v>
      </c>
      <c r="J21" s="205"/>
      <c r="K21" s="421">
        <f>VLOOKUP(B21,[1]CaNhan!$A$1:$D$252,4,0)</f>
        <v>371.7</v>
      </c>
      <c r="L21" s="421">
        <f t="shared" si="4"/>
        <v>0</v>
      </c>
      <c r="M21" s="204"/>
    </row>
    <row r="22" spans="1:17" x14ac:dyDescent="0.25">
      <c r="A22" s="119"/>
      <c r="B22" s="120">
        <v>383</v>
      </c>
      <c r="C22" s="117" t="s">
        <v>76</v>
      </c>
      <c r="D22" s="117">
        <v>371.7</v>
      </c>
      <c r="E22" s="25">
        <f>VLOOKUP(B22,[1]CaNhan!$A$1:$E$252,5,0)</f>
        <v>1</v>
      </c>
      <c r="F22" s="25">
        <f t="shared" si="6"/>
        <v>371.7</v>
      </c>
      <c r="G22" s="90">
        <f>VLOOKUP(B22,[1]CaNhan!$A$1:$G$252,7,0)</f>
        <v>1.0066660000000001</v>
      </c>
      <c r="H22" s="121">
        <f t="shared" si="7"/>
        <v>374.17775219999999</v>
      </c>
      <c r="I22" s="122">
        <f t="shared" si="8"/>
        <v>3993160.8118437356</v>
      </c>
      <c r="J22" s="205"/>
      <c r="K22" s="421">
        <f>VLOOKUP(B22,[1]CaNhan!$A$1:$D$252,4,0)</f>
        <v>371.7</v>
      </c>
      <c r="L22" s="421">
        <f t="shared" si="4"/>
        <v>0</v>
      </c>
    </row>
    <row r="23" spans="1:17" x14ac:dyDescent="0.25">
      <c r="A23" s="119"/>
      <c r="B23" s="120">
        <v>386</v>
      </c>
      <c r="C23" s="117" t="s">
        <v>77</v>
      </c>
      <c r="D23" s="117">
        <v>371.7</v>
      </c>
      <c r="E23" s="25">
        <f>VLOOKUP(B23,[1]CaNhan!$A$1:$E$252,5,0)</f>
        <v>0.95</v>
      </c>
      <c r="F23" s="25">
        <f t="shared" si="6"/>
        <v>353.11499999999995</v>
      </c>
      <c r="G23" s="90">
        <f>VLOOKUP(B23,[1]CaNhan!$A$1:$G$252,7,0)</f>
        <v>0.97666600000000003</v>
      </c>
      <c r="H23" s="121">
        <f t="shared" si="7"/>
        <v>344.87541458999999</v>
      </c>
      <c r="I23" s="122">
        <f t="shared" si="8"/>
        <v>3680451.2892927397</v>
      </c>
      <c r="J23" s="205"/>
      <c r="K23" s="421">
        <f>VLOOKUP(B23,[1]CaNhan!$A$1:$D$252,4,0)</f>
        <v>371.7</v>
      </c>
      <c r="L23" s="421">
        <f t="shared" si="4"/>
        <v>0</v>
      </c>
    </row>
    <row r="24" spans="1:17" x14ac:dyDescent="0.25">
      <c r="A24" s="119"/>
      <c r="B24" s="120">
        <v>388</v>
      </c>
      <c r="C24" s="117" t="s">
        <v>78</v>
      </c>
      <c r="D24" s="117">
        <v>371.7</v>
      </c>
      <c r="E24" s="25">
        <f>VLOOKUP(B24,[1]CaNhan!$A$1:$E$252,5,0)</f>
        <v>1</v>
      </c>
      <c r="F24" s="25">
        <f t="shared" si="6"/>
        <v>371.7</v>
      </c>
      <c r="G24" s="90">
        <f>VLOOKUP(B24,[1]CaNhan!$A$1:$G$252,7,0)</f>
        <v>1.0166660000000001</v>
      </c>
      <c r="H24" s="121">
        <f t="shared" si="7"/>
        <v>377.89475220000003</v>
      </c>
      <c r="I24" s="122">
        <f t="shared" si="8"/>
        <v>4032827.9984959494</v>
      </c>
      <c r="J24" s="205"/>
      <c r="K24" s="421">
        <f>VLOOKUP(B24,[1]CaNhan!$A$1:$D$252,4,0)</f>
        <v>371.7</v>
      </c>
      <c r="L24" s="421">
        <f t="shared" si="4"/>
        <v>0</v>
      </c>
    </row>
    <row r="25" spans="1:17" x14ac:dyDescent="0.25">
      <c r="A25" s="119"/>
      <c r="B25" s="120">
        <v>391</v>
      </c>
      <c r="C25" s="117" t="s">
        <v>81</v>
      </c>
      <c r="D25" s="117">
        <v>371.7</v>
      </c>
      <c r="E25" s="25">
        <f>VLOOKUP(B25,[1]CaNhan!$A$1:$E$252,5,0)</f>
        <v>1</v>
      </c>
      <c r="F25" s="25">
        <f t="shared" si="6"/>
        <v>371.7</v>
      </c>
      <c r="G25" s="90">
        <f>VLOOKUP(B25,[1]CaNhan!$A$1:$G$252,7,0)</f>
        <v>0.99666600000000005</v>
      </c>
      <c r="H25" s="121">
        <f t="shared" si="7"/>
        <v>370.4607522</v>
      </c>
      <c r="I25" s="122">
        <f t="shared" si="8"/>
        <v>3953493.6251915218</v>
      </c>
      <c r="J25" s="205"/>
      <c r="K25" s="421">
        <f>VLOOKUP(B25,[1]CaNhan!$A$1:$D$252,4,0)</f>
        <v>371.7</v>
      </c>
      <c r="L25" s="421">
        <f t="shared" si="4"/>
        <v>0</v>
      </c>
    </row>
    <row r="26" spans="1:17" x14ac:dyDescent="0.25">
      <c r="A26" s="119"/>
      <c r="B26" s="120">
        <v>395</v>
      </c>
      <c r="C26" s="117" t="s">
        <v>82</v>
      </c>
      <c r="D26" s="117">
        <v>371.7</v>
      </c>
      <c r="E26" s="25">
        <f>VLOOKUP(B26,[1]CaNhan!$A$1:$E$252,5,0)</f>
        <v>1</v>
      </c>
      <c r="F26" s="25">
        <f t="shared" si="6"/>
        <v>371.7</v>
      </c>
      <c r="G26" s="90">
        <f>VLOOKUP(B26,[1]CaNhan!$A$1:$G$252,7,0)</f>
        <v>1.013333</v>
      </c>
      <c r="H26" s="121">
        <f t="shared" si="7"/>
        <v>376.6558761</v>
      </c>
      <c r="I26" s="122">
        <f t="shared" si="8"/>
        <v>4019606.9251847663</v>
      </c>
      <c r="J26" s="205"/>
      <c r="K26" s="421">
        <f>VLOOKUP(B26,[1]CaNhan!$A$1:$D$252,4,0)</f>
        <v>371.7</v>
      </c>
      <c r="L26" s="421">
        <f t="shared" si="4"/>
        <v>0</v>
      </c>
    </row>
    <row r="27" spans="1:17" s="125" customFormat="1" x14ac:dyDescent="0.25">
      <c r="A27" s="123"/>
      <c r="B27" s="124">
        <v>392</v>
      </c>
      <c r="C27" s="93" t="s">
        <v>83</v>
      </c>
      <c r="D27" s="93">
        <v>511.35</v>
      </c>
      <c r="E27" s="25">
        <f>VLOOKUP(B27,[1]CaNhan!$A$1:$E$252,5,0)</f>
        <v>1</v>
      </c>
      <c r="F27" s="25">
        <f t="shared" si="6"/>
        <v>511.35</v>
      </c>
      <c r="G27" s="90">
        <f>VLOOKUP(B27,[1]CaNhan!$A$1:$G$252,7,0)</f>
        <v>1.003333</v>
      </c>
      <c r="H27" s="121">
        <f t="shared" si="7"/>
        <v>513.05432955000003</v>
      </c>
      <c r="I27" s="122">
        <f t="shared" si="8"/>
        <v>5475227.8323880034</v>
      </c>
      <c r="J27" s="205"/>
      <c r="K27" s="421">
        <f>VLOOKUP(B27,[1]CaNhan!$A$1:$D$252,4,0)</f>
        <v>511.35</v>
      </c>
      <c r="L27" s="421">
        <f t="shared" si="4"/>
        <v>0</v>
      </c>
    </row>
    <row r="28" spans="1:17" x14ac:dyDescent="0.25">
      <c r="A28" s="119"/>
      <c r="B28" s="120">
        <v>402</v>
      </c>
      <c r="C28" s="117" t="s">
        <v>84</v>
      </c>
      <c r="D28" s="117">
        <v>371.7</v>
      </c>
      <c r="E28" s="25">
        <f>VLOOKUP(B28,[1]CaNhan!$A$1:$E$252,5,0)</f>
        <v>1</v>
      </c>
      <c r="F28" s="25">
        <f t="shared" si="6"/>
        <v>371.7</v>
      </c>
      <c r="G28" s="90">
        <f>VLOOKUP(B28,[1]CaNhan!$A$1:$G$252,7,0)</f>
        <v>1.03</v>
      </c>
      <c r="H28" s="121">
        <f t="shared" si="7"/>
        <v>382.851</v>
      </c>
      <c r="I28" s="122">
        <f t="shared" si="8"/>
        <v>4085720.2251780112</v>
      </c>
      <c r="J28" s="205"/>
      <c r="K28" s="421">
        <f>VLOOKUP(B28,[1]CaNhan!$A$1:$D$252,4,0)</f>
        <v>371.7</v>
      </c>
      <c r="L28" s="421">
        <f t="shared" si="4"/>
        <v>0</v>
      </c>
    </row>
    <row r="29" spans="1:17" s="421" customFormat="1" x14ac:dyDescent="0.25">
      <c r="A29" s="423"/>
      <c r="B29" s="416">
        <v>399</v>
      </c>
      <c r="C29" s="417" t="s">
        <v>85</v>
      </c>
      <c r="D29" s="417">
        <f>371.7*2/3</f>
        <v>247.79999999999998</v>
      </c>
      <c r="E29" s="25">
        <f>VLOOKUP(B29,[1]CaNhan!$A$1:$E$252,5,0)</f>
        <v>1</v>
      </c>
      <c r="F29" s="25">
        <f>D29*E29</f>
        <v>247.79999999999998</v>
      </c>
      <c r="G29" s="90">
        <v>1.02</v>
      </c>
      <c r="H29" s="121">
        <f>F29*G29</f>
        <v>252.756</v>
      </c>
      <c r="I29" s="122">
        <f t="shared" si="8"/>
        <v>2697368.6923505315</v>
      </c>
      <c r="J29" s="433"/>
      <c r="K29" s="421">
        <f>VLOOKUP(B29,[1]CaNhan!$A$1:$D$252,4,0)</f>
        <v>382.9</v>
      </c>
      <c r="L29" s="421">
        <f t="shared" si="4"/>
        <v>-135.1</v>
      </c>
    </row>
    <row r="30" spans="1:17" s="125" customFormat="1" x14ac:dyDescent="0.25">
      <c r="A30" s="123"/>
      <c r="B30" s="124">
        <v>398</v>
      </c>
      <c r="C30" s="93" t="s">
        <v>89</v>
      </c>
      <c r="D30" s="93">
        <v>371.7</v>
      </c>
      <c r="E30" s="25">
        <f>VLOOKUP(B30,[1]CaNhan!$A$1:$E$252,5,0)</f>
        <v>1</v>
      </c>
      <c r="F30" s="25">
        <f t="shared" ref="F30:F31" si="9">D30*E30</f>
        <v>371.7</v>
      </c>
      <c r="G30" s="90">
        <f>VLOOKUP(B30,[1]CaNhan!$A$1:$G$252,7,0)</f>
        <v>1.023333</v>
      </c>
      <c r="H30" s="121">
        <f t="shared" ref="H30:H31" si="10">F30*G30</f>
        <v>380.37287609999998</v>
      </c>
      <c r="I30" s="122">
        <f t="shared" si="8"/>
        <v>4059274.1118369801</v>
      </c>
      <c r="J30" s="205"/>
      <c r="K30" s="421">
        <f>VLOOKUP(B30,[1]CaNhan!$A$1:$D$252,4,0)</f>
        <v>371.7</v>
      </c>
      <c r="L30" s="421">
        <f t="shared" si="4"/>
        <v>0</v>
      </c>
    </row>
    <row r="31" spans="1:17" x14ac:dyDescent="0.25">
      <c r="A31" s="119"/>
      <c r="B31" s="120">
        <v>401</v>
      </c>
      <c r="C31" s="117" t="s">
        <v>87</v>
      </c>
      <c r="D31" s="117">
        <v>371.7</v>
      </c>
      <c r="E31" s="25">
        <f>VLOOKUP(B31,[1]CaNhan!$A$1:$E$252,5,0)</f>
        <v>1</v>
      </c>
      <c r="F31" s="25">
        <f t="shared" si="9"/>
        <v>371.7</v>
      </c>
      <c r="G31" s="90">
        <f>VLOOKUP(B31,[1]CaNhan!$A$1:$G$252,7,0)</f>
        <v>0.98</v>
      </c>
      <c r="H31" s="121">
        <f t="shared" si="10"/>
        <v>364.26599999999996</v>
      </c>
      <c r="I31" s="122">
        <f t="shared" si="8"/>
        <v>3887384.2919169422</v>
      </c>
      <c r="J31" s="205"/>
      <c r="K31" s="421">
        <f>VLOOKUP(B31,[1]CaNhan!$A$1:$D$252,4,0)</f>
        <v>371.7</v>
      </c>
      <c r="L31" s="421">
        <f t="shared" si="4"/>
        <v>0</v>
      </c>
    </row>
    <row r="32" spans="1:17" x14ac:dyDescent="0.25">
      <c r="A32" s="391" t="s">
        <v>73</v>
      </c>
      <c r="B32" s="262"/>
      <c r="C32" s="95"/>
      <c r="D32" s="516">
        <f>SUM(D33:D35)</f>
        <v>1063.6500000000001</v>
      </c>
      <c r="E32" s="516"/>
      <c r="F32" s="516">
        <f t="shared" ref="F32:H32" si="11">SUM(F33:F35)</f>
        <v>1029.0524999999998</v>
      </c>
      <c r="G32" s="516"/>
      <c r="H32" s="516">
        <f t="shared" si="11"/>
        <v>1018.7685521999999</v>
      </c>
      <c r="I32" s="129">
        <f>H9</f>
        <v>11153558.862432808</v>
      </c>
      <c r="J32" s="219"/>
      <c r="K32" s="421" t="e">
        <f>VLOOKUP(B32,[1]CaNhan!$A$1:$D$252,4,0)</f>
        <v>#N/A</v>
      </c>
      <c r="L32" s="421" t="e">
        <f t="shared" si="4"/>
        <v>#N/A</v>
      </c>
    </row>
    <row r="33" spans="1:13" s="126" customFormat="1" x14ac:dyDescent="0.25">
      <c r="A33" s="411"/>
      <c r="B33" s="284">
        <v>389</v>
      </c>
      <c r="C33" s="197" t="s">
        <v>79</v>
      </c>
      <c r="D33" s="197">
        <f>423*1.05</f>
        <v>444.15000000000003</v>
      </c>
      <c r="E33" s="25">
        <f>VLOOKUP(B33,[1]CaNhan!$A$1:$E$252,5,0)</f>
        <v>0.95</v>
      </c>
      <c r="F33" s="25">
        <f t="shared" ref="F33:F34" si="12">D33*E33</f>
        <v>421.9425</v>
      </c>
      <c r="G33" s="90">
        <f>VLOOKUP(B33,[1]CaNhan!$A$1:$G$252,7,0)</f>
        <v>1</v>
      </c>
      <c r="H33" s="121">
        <f t="shared" ref="H33:H34" si="13">F33*G33</f>
        <v>421.9425</v>
      </c>
      <c r="I33" s="286">
        <f>I$32/H$32*H33</f>
        <v>4619459.9353790842</v>
      </c>
      <c r="J33" s="286"/>
      <c r="K33" s="421">
        <f>VLOOKUP(B33,[1]CaNhan!$A$1:$D$252,4,0)</f>
        <v>444.15</v>
      </c>
      <c r="L33" s="421">
        <f t="shared" si="4"/>
        <v>0</v>
      </c>
    </row>
    <row r="34" spans="1:13" s="189" customFormat="1" ht="14.25" customHeight="1" x14ac:dyDescent="0.25">
      <c r="A34" s="232"/>
      <c r="B34" s="233">
        <v>111</v>
      </c>
      <c r="C34" s="197" t="s">
        <v>295</v>
      </c>
      <c r="D34" s="197">
        <v>371.7</v>
      </c>
      <c r="E34" s="25">
        <f>VLOOKUP(B34,[1]CaNhan!$A$1:$E$252,5,0)</f>
        <v>1</v>
      </c>
      <c r="F34" s="25">
        <f t="shared" si="12"/>
        <v>371.7</v>
      </c>
      <c r="G34" s="90">
        <f>VLOOKUP(B34,[1]CaNhan!$A$1:$G$252,7,0)</f>
        <v>1.0166660000000001</v>
      </c>
      <c r="H34" s="121">
        <f t="shared" si="13"/>
        <v>377.89475220000003</v>
      </c>
      <c r="I34" s="286">
        <f t="shared" ref="I34:I35" si="14">I$32/H$32*H34</f>
        <v>4137221.7010088041</v>
      </c>
      <c r="J34" s="412"/>
      <c r="K34" s="421">
        <f>VLOOKUP(B34,[1]CaNhan!$A$1:$D$252,4,0)</f>
        <v>371.7</v>
      </c>
      <c r="L34" s="421">
        <f t="shared" si="4"/>
        <v>0</v>
      </c>
      <c r="M34" s="236"/>
    </row>
    <row r="35" spans="1:13" s="421" customFormat="1" x14ac:dyDescent="0.25">
      <c r="A35" s="424"/>
      <c r="B35" s="416">
        <v>387</v>
      </c>
      <c r="C35" s="417" t="s">
        <v>88</v>
      </c>
      <c r="D35" s="417">
        <f>371.7*2/3</f>
        <v>247.79999999999998</v>
      </c>
      <c r="E35" s="25">
        <v>0.95</v>
      </c>
      <c r="F35" s="25">
        <f>D35*E35</f>
        <v>235.40999999999997</v>
      </c>
      <c r="G35" s="90">
        <v>0.93</v>
      </c>
      <c r="H35" s="121">
        <f>F35*G35</f>
        <v>218.93129999999999</v>
      </c>
      <c r="I35" s="286">
        <f t="shared" si="14"/>
        <v>2396877.2260449207</v>
      </c>
      <c r="J35" s="420"/>
      <c r="K35" s="421">
        <f>VLOOKUP(B35,[1]CaNhan!$A$1:$D$252,4,0)</f>
        <v>382.9</v>
      </c>
      <c r="L35" s="421">
        <f t="shared" si="4"/>
        <v>-135.1</v>
      </c>
    </row>
  </sheetData>
  <mergeCells count="2">
    <mergeCell ref="A15:A16"/>
    <mergeCell ref="A17:A19"/>
  </mergeCells>
  <pageMargins left="0.7" right="0.7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Normal="100" workbookViewId="0">
      <selection activeCell="H7" sqref="H7"/>
    </sheetView>
  </sheetViews>
  <sheetFormatPr defaultRowHeight="15" x14ac:dyDescent="0.25"/>
  <cols>
    <col min="1" max="1" width="15.42578125" style="76"/>
    <col min="2" max="2" width="15.42578125" style="131"/>
    <col min="3" max="3" width="21.85546875" style="76"/>
    <col min="4" max="4" width="10.5703125" style="76"/>
    <col min="5" max="6" width="10.5703125" style="77"/>
    <col min="7" max="7" width="9.42578125" style="167" bestFit="1" customWidth="1"/>
    <col min="8" max="8" width="15.85546875" style="76" bestFit="1" customWidth="1"/>
    <col min="9" max="9" width="14.28515625" style="76" bestFit="1" customWidth="1"/>
    <col min="10" max="10" width="31" style="76" customWidth="1"/>
    <col min="11" max="11" width="9.140625" style="76"/>
    <col min="12" max="12" width="12.5703125" style="76"/>
    <col min="13" max="13" width="15.85546875" style="76"/>
    <col min="14" max="14" width="12.5703125" style="76"/>
    <col min="15" max="15" width="9.140625" style="76"/>
    <col min="16" max="16" width="15.7109375" style="76"/>
    <col min="17" max="16384" width="9.140625" style="76"/>
  </cols>
  <sheetData>
    <row r="1" spans="1:15" x14ac:dyDescent="0.25">
      <c r="A1" s="79" t="s">
        <v>90</v>
      </c>
      <c r="B1" s="75"/>
      <c r="E1" s="76"/>
      <c r="G1" s="76"/>
      <c r="L1" s="78"/>
      <c r="M1" s="78" t="s">
        <v>29</v>
      </c>
    </row>
    <row r="2" spans="1:15" x14ac:dyDescent="0.25">
      <c r="B2" s="76"/>
      <c r="E2" s="76"/>
      <c r="G2" s="76"/>
      <c r="L2" s="78" t="s">
        <v>30</v>
      </c>
      <c r="M2" s="78">
        <v>1.05</v>
      </c>
    </row>
    <row r="3" spans="1:15" x14ac:dyDescent="0.25">
      <c r="A3" s="79" t="s">
        <v>31</v>
      </c>
      <c r="B3" s="75"/>
      <c r="C3" s="132">
        <f>'VNPT TN '!H7</f>
        <v>58642877</v>
      </c>
      <c r="E3" s="76"/>
      <c r="G3" s="76"/>
      <c r="L3" s="86"/>
      <c r="M3" s="86"/>
      <c r="N3" s="86"/>
    </row>
    <row r="4" spans="1:15" x14ac:dyDescent="0.25">
      <c r="A4" s="79" t="s">
        <v>91</v>
      </c>
      <c r="B4" s="75"/>
      <c r="C4" s="361">
        <f>C3-H6</f>
        <v>51120597</v>
      </c>
      <c r="E4" s="76"/>
      <c r="G4" s="76"/>
      <c r="L4" s="324"/>
      <c r="M4" s="324"/>
      <c r="N4" s="324"/>
    </row>
    <row r="5" spans="1:15" x14ac:dyDescent="0.25">
      <c r="B5" s="81" t="s">
        <v>34</v>
      </c>
      <c r="C5" s="85" t="s">
        <v>35</v>
      </c>
      <c r="D5" s="85" t="s">
        <v>36</v>
      </c>
      <c r="E5" s="135" t="s">
        <v>37</v>
      </c>
      <c r="F5" s="114" t="s">
        <v>38</v>
      </c>
      <c r="G5" s="82" t="s">
        <v>39</v>
      </c>
      <c r="H5" s="85" t="s">
        <v>40</v>
      </c>
      <c r="J5" s="86"/>
      <c r="L5" s="325"/>
      <c r="M5" s="325"/>
      <c r="N5" s="325"/>
    </row>
    <row r="6" spans="1:15" x14ac:dyDescent="0.25">
      <c r="B6" s="461"/>
      <c r="C6" s="364" t="s">
        <v>101</v>
      </c>
      <c r="D6" s="478">
        <f>D16</f>
        <v>833.7</v>
      </c>
      <c r="E6" s="475">
        <f>F16</f>
        <v>750.33</v>
      </c>
      <c r="F6" s="476"/>
      <c r="G6" s="466"/>
      <c r="H6" s="142">
        <f>' Lãnh đạo ĐV'!F6</f>
        <v>7522280</v>
      </c>
      <c r="J6" s="86"/>
      <c r="L6" s="325"/>
      <c r="M6" s="325"/>
      <c r="N6" s="325"/>
    </row>
    <row r="7" spans="1:15" s="137" customFormat="1" x14ac:dyDescent="0.25">
      <c r="B7" s="138" t="s">
        <v>92</v>
      </c>
      <c r="C7" s="139" t="s">
        <v>93</v>
      </c>
      <c r="D7" s="479">
        <f>D18</f>
        <v>270.2</v>
      </c>
      <c r="E7" s="140">
        <f>F18</f>
        <v>270.2</v>
      </c>
      <c r="F7" s="90">
        <v>0.86</v>
      </c>
      <c r="G7" s="141">
        <f>E7*F7</f>
        <v>232.37199999999999</v>
      </c>
      <c r="H7" s="142">
        <f>C$4/G$11*G7</f>
        <v>2676880.0728922165</v>
      </c>
      <c r="I7" s="70" t="s">
        <v>432</v>
      </c>
      <c r="J7" s="143"/>
    </row>
    <row r="8" spans="1:15" x14ac:dyDescent="0.25">
      <c r="B8" s="138" t="s">
        <v>94</v>
      </c>
      <c r="C8" s="144" t="s">
        <v>95</v>
      </c>
      <c r="D8" s="479">
        <f>D21</f>
        <v>3732.7499999999991</v>
      </c>
      <c r="E8" s="121">
        <f>F21</f>
        <v>3776.1147521999992</v>
      </c>
      <c r="F8" s="90">
        <v>0.89</v>
      </c>
      <c r="G8" s="141">
        <f t="shared" ref="G8:G10" si="0">E8*F8</f>
        <v>3360.7421294579995</v>
      </c>
      <c r="H8" s="142">
        <f t="shared" ref="H8:H10" si="1">C$4/G$11*G8</f>
        <v>38715093.197439767</v>
      </c>
      <c r="J8" s="86"/>
      <c r="L8" s="561" t="s">
        <v>49</v>
      </c>
    </row>
    <row r="9" spans="1:15" x14ac:dyDescent="0.25">
      <c r="B9" s="138" t="s">
        <v>96</v>
      </c>
      <c r="C9" s="144" t="s">
        <v>97</v>
      </c>
      <c r="D9" s="479">
        <f>D32</f>
        <v>444.15000000000003</v>
      </c>
      <c r="E9" s="121">
        <f>F32</f>
        <v>444.15000000000003</v>
      </c>
      <c r="F9" s="90">
        <v>0.87</v>
      </c>
      <c r="G9" s="141">
        <f t="shared" si="0"/>
        <v>386.41050000000001</v>
      </c>
      <c r="H9" s="142">
        <f t="shared" si="1"/>
        <v>4451373.5192119442</v>
      </c>
      <c r="J9" s="86"/>
    </row>
    <row r="10" spans="1:15" x14ac:dyDescent="0.25">
      <c r="B10" s="138" t="s">
        <v>98</v>
      </c>
      <c r="C10" s="144" t="s">
        <v>99</v>
      </c>
      <c r="D10" s="480">
        <f>D34</f>
        <v>543.9</v>
      </c>
      <c r="E10" s="121">
        <f>F34</f>
        <v>538.94399999999996</v>
      </c>
      <c r="F10" s="90">
        <v>0.85</v>
      </c>
      <c r="G10" s="141">
        <f t="shared" si="0"/>
        <v>458.10239999999993</v>
      </c>
      <c r="H10" s="142">
        <f t="shared" si="1"/>
        <v>5277250.2104560761</v>
      </c>
      <c r="J10" s="86"/>
    </row>
    <row r="11" spans="1:15" x14ac:dyDescent="0.25">
      <c r="B11" s="145"/>
      <c r="C11" s="144"/>
      <c r="D11" s="128">
        <f>SUM(D6:D10)</f>
        <v>5824.6999999999989</v>
      </c>
      <c r="E11" s="128"/>
      <c r="F11" s="90"/>
      <c r="G11" s="146">
        <f>SUM(G7:G10)</f>
        <v>4437.627029457999</v>
      </c>
      <c r="H11" s="147">
        <f>SUM(H6:H10)</f>
        <v>58642877</v>
      </c>
      <c r="J11" s="86"/>
    </row>
    <row r="12" spans="1:15" x14ac:dyDescent="0.25">
      <c r="A12" s="100"/>
      <c r="B12" s="148"/>
      <c r="C12" s="86"/>
      <c r="D12" s="105"/>
      <c r="E12" s="149"/>
      <c r="F12" s="104"/>
      <c r="G12" s="103"/>
      <c r="H12" s="105"/>
      <c r="I12" s="106"/>
    </row>
    <row r="13" spans="1:15" x14ac:dyDescent="0.25">
      <c r="A13" s="107" t="s">
        <v>50</v>
      </c>
      <c r="B13" s="108"/>
      <c r="C13" s="86"/>
      <c r="D13" s="105"/>
      <c r="E13" s="149"/>
      <c r="F13" s="104"/>
      <c r="G13" s="103"/>
      <c r="H13" s="105"/>
      <c r="I13" s="106"/>
    </row>
    <row r="14" spans="1:15" x14ac:dyDescent="0.25">
      <c r="A14" s="86"/>
      <c r="B14" s="101"/>
      <c r="C14" s="86"/>
      <c r="D14" s="86"/>
      <c r="E14" s="150"/>
      <c r="F14" s="104"/>
      <c r="G14" s="102"/>
      <c r="H14" s="86"/>
      <c r="I14" s="86"/>
    </row>
    <row r="15" spans="1:15" s="115" customFormat="1" x14ac:dyDescent="0.25">
      <c r="A15" s="81" t="s">
        <v>51</v>
      </c>
      <c r="B15" s="110" t="s">
        <v>52</v>
      </c>
      <c r="C15" s="110" t="s">
        <v>53</v>
      </c>
      <c r="D15" s="81" t="s">
        <v>36</v>
      </c>
      <c r="E15" s="151" t="s">
        <v>54</v>
      </c>
      <c r="F15" s="152" t="s">
        <v>37</v>
      </c>
      <c r="G15" s="112" t="s">
        <v>55</v>
      </c>
      <c r="H15" s="81" t="s">
        <v>39</v>
      </c>
      <c r="I15" s="81" t="s">
        <v>56</v>
      </c>
      <c r="J15" s="81" t="s">
        <v>100</v>
      </c>
    </row>
    <row r="16" spans="1:15" x14ac:dyDescent="0.25">
      <c r="A16" s="612" t="s">
        <v>430</v>
      </c>
      <c r="B16" s="81"/>
      <c r="C16" s="87"/>
      <c r="D16" s="264">
        <f>D17</f>
        <v>833.7</v>
      </c>
      <c r="E16" s="264"/>
      <c r="F16" s="264">
        <f t="shared" ref="F16:H16" si="2">F17</f>
        <v>750.33</v>
      </c>
      <c r="G16" s="264"/>
      <c r="H16" s="264">
        <f t="shared" si="2"/>
        <v>677.79784989000007</v>
      </c>
      <c r="I16" s="118">
        <f>H6</f>
        <v>7522280</v>
      </c>
      <c r="J16" s="87"/>
      <c r="M16" s="289"/>
      <c r="N16" s="86"/>
      <c r="O16" s="86"/>
    </row>
    <row r="17" spans="1:15" s="489" customFormat="1" x14ac:dyDescent="0.25">
      <c r="A17" s="613"/>
      <c r="B17" s="485">
        <v>333</v>
      </c>
      <c r="C17" s="486" t="s">
        <v>101</v>
      </c>
      <c r="D17" s="486">
        <f>794*1.05</f>
        <v>833.7</v>
      </c>
      <c r="E17" s="482">
        <f>VLOOKUP(B17,[1]CaNhan!$A$1:$E$252,5,0)</f>
        <v>0.9</v>
      </c>
      <c r="F17" s="483">
        <f>D17*E17</f>
        <v>750.33</v>
      </c>
      <c r="G17" s="484">
        <f>VLOOKUP(B17,[1]CaNhan!$A$1:$G$252,7,0)</f>
        <v>0.90333300000000005</v>
      </c>
      <c r="H17" s="482">
        <f>F17*G17</f>
        <v>677.79784989000007</v>
      </c>
      <c r="I17" s="487">
        <f>I$16/H$16*H17</f>
        <v>7522280</v>
      </c>
      <c r="J17" s="488"/>
      <c r="K17" s="489">
        <f>VLOOKUP(B17,[1]CaNhan!$A$1:$D$252,4,0)*1.05</f>
        <v>833.7</v>
      </c>
      <c r="L17" s="489">
        <f>D17-K17</f>
        <v>0</v>
      </c>
      <c r="M17" s="490"/>
      <c r="N17" s="490"/>
      <c r="O17" s="490"/>
    </row>
    <row r="18" spans="1:15" s="359" customFormat="1" x14ac:dyDescent="0.25">
      <c r="A18" s="614" t="s">
        <v>436</v>
      </c>
      <c r="B18" s="353"/>
      <c r="C18" s="354"/>
      <c r="D18" s="467">
        <f>SUM(D19:D20)</f>
        <v>270.2</v>
      </c>
      <c r="E18" s="467"/>
      <c r="F18" s="467">
        <f t="shared" ref="F18:H18" si="3">SUM(F19:F20)</f>
        <v>270.2</v>
      </c>
      <c r="G18" s="467"/>
      <c r="H18" s="467">
        <f t="shared" si="3"/>
        <v>237.77599999999998</v>
      </c>
      <c r="I18" s="481">
        <f>H7</f>
        <v>2676880.0728922165</v>
      </c>
      <c r="J18" s="358"/>
      <c r="K18" s="359" t="e">
        <f>VLOOKUP(B18,[1]CaNhan!$A$1:$D$252,4,0)</f>
        <v>#N/A</v>
      </c>
      <c r="L18" s="359" t="e">
        <f t="shared" ref="L18:L36" si="4">D18-K18</f>
        <v>#N/A</v>
      </c>
      <c r="M18" s="360"/>
      <c r="N18" s="360"/>
      <c r="O18" s="360"/>
    </row>
    <row r="19" spans="1:15" s="438" customFormat="1" x14ac:dyDescent="0.25">
      <c r="A19" s="615"/>
      <c r="B19" s="435">
        <v>334</v>
      </c>
      <c r="C19" s="436" t="s">
        <v>102</v>
      </c>
      <c r="D19" s="428">
        <f>386*1.05/3</f>
        <v>135.1</v>
      </c>
      <c r="E19" s="558">
        <f>VLOOKUP(B19,[1]CaNhan!$A$1:$E$252,5,0)</f>
        <v>1</v>
      </c>
      <c r="F19" s="559">
        <f>D19*E19</f>
        <v>135.1</v>
      </c>
      <c r="G19" s="560">
        <v>0.88</v>
      </c>
      <c r="H19" s="558">
        <f>F19*G19</f>
        <v>118.88799999999999</v>
      </c>
      <c r="I19" s="437">
        <f>I$18/H$18*H19</f>
        <v>1338440.0364461082</v>
      </c>
      <c r="J19" s="429" t="s">
        <v>429</v>
      </c>
      <c r="K19" s="438">
        <f>VLOOKUP(B19,[1]CaNhan!$A$1:$D$252,4,0)</f>
        <v>382.9</v>
      </c>
      <c r="L19" s="438">
        <f t="shared" si="4"/>
        <v>-247.79999999999998</v>
      </c>
      <c r="M19" s="438">
        <f>L19+L22</f>
        <v>-382.9</v>
      </c>
      <c r="N19" s="438">
        <f>K19+M19</f>
        <v>0</v>
      </c>
    </row>
    <row r="20" spans="1:15" s="438" customFormat="1" x14ac:dyDescent="0.25">
      <c r="A20" s="616"/>
      <c r="B20" s="435">
        <v>351</v>
      </c>
      <c r="C20" s="436" t="s">
        <v>114</v>
      </c>
      <c r="D20" s="428">
        <f>386*1.05/3</f>
        <v>135.1</v>
      </c>
      <c r="E20" s="558">
        <v>1</v>
      </c>
      <c r="F20" s="559">
        <f>D20*E20</f>
        <v>135.1</v>
      </c>
      <c r="G20" s="560">
        <v>0.88</v>
      </c>
      <c r="H20" s="558">
        <f>F20*G20</f>
        <v>118.88799999999999</v>
      </c>
      <c r="I20" s="437">
        <f>I$18/H$18*H20</f>
        <v>1338440.0364461082</v>
      </c>
      <c r="J20" s="429" t="s">
        <v>429</v>
      </c>
      <c r="K20" s="438">
        <f>VLOOKUP(B20,[1]CaNhan!$A$1:$D$252,4,0)</f>
        <v>382.9</v>
      </c>
      <c r="L20" s="438">
        <f t="shared" si="4"/>
        <v>-247.79999999999998</v>
      </c>
      <c r="M20" s="438">
        <f>L20+L36</f>
        <v>-382.9</v>
      </c>
      <c r="N20" s="438">
        <f>K20+M20</f>
        <v>0</v>
      </c>
    </row>
    <row r="21" spans="1:15" s="160" customFormat="1" x14ac:dyDescent="0.25">
      <c r="A21" s="618" t="s">
        <v>95</v>
      </c>
      <c r="B21" s="156"/>
      <c r="C21" s="136"/>
      <c r="D21" s="157">
        <f>SUM(D22:D31)</f>
        <v>3732.7499999999991</v>
      </c>
      <c r="E21" s="157"/>
      <c r="F21" s="157">
        <f t="shared" ref="F21:H21" si="5">SUM(F22:F31)</f>
        <v>3776.1147521999992</v>
      </c>
      <c r="G21" s="157"/>
      <c r="H21" s="157">
        <f t="shared" si="5"/>
        <v>3307.768643214124</v>
      </c>
      <c r="I21" s="159">
        <f>H8</f>
        <v>38715093.197439767</v>
      </c>
      <c r="J21" s="136"/>
      <c r="K21" s="359" t="e">
        <f>VLOOKUP(B21,[1]CaNhan!$A$1:$D$252,4,0)</f>
        <v>#N/A</v>
      </c>
      <c r="L21" s="359" t="e">
        <f t="shared" si="4"/>
        <v>#N/A</v>
      </c>
      <c r="M21" s="325"/>
      <c r="N21" s="325"/>
      <c r="O21" s="325"/>
    </row>
    <row r="22" spans="1:15" s="421" customFormat="1" x14ac:dyDescent="0.25">
      <c r="A22" s="619"/>
      <c r="B22" s="416">
        <v>334</v>
      </c>
      <c r="C22" s="439" t="s">
        <v>102</v>
      </c>
      <c r="D22" s="439">
        <f>354*1.05*2/3</f>
        <v>247.79999999999998</v>
      </c>
      <c r="E22" s="419">
        <v>1</v>
      </c>
      <c r="F22" s="440">
        <f>D22*E22</f>
        <v>247.79999999999998</v>
      </c>
      <c r="G22" s="418">
        <v>0.86</v>
      </c>
      <c r="H22" s="419">
        <f>F22*G22</f>
        <v>213.10799999999998</v>
      </c>
      <c r="I22" s="422">
        <f>I$21/H$21*H22</f>
        <v>2494278.4611148234</v>
      </c>
      <c r="J22" s="439"/>
      <c r="K22" s="421">
        <f>VLOOKUP(B22,[1]CaNhan!$A$1:$D$252,4,0)</f>
        <v>382.9</v>
      </c>
      <c r="L22" s="421">
        <f t="shared" si="4"/>
        <v>-135.1</v>
      </c>
    </row>
    <row r="23" spans="1:15" x14ac:dyDescent="0.25">
      <c r="A23" s="619"/>
      <c r="B23" s="120">
        <v>335</v>
      </c>
      <c r="C23" s="87" t="s">
        <v>103</v>
      </c>
      <c r="D23" s="87">
        <f>354*1.05</f>
        <v>371.7</v>
      </c>
      <c r="E23" s="482">
        <f>VLOOKUP(B23,[1]CaNhan!$A$1:$E$252,5,0)</f>
        <v>0.98333300000000001</v>
      </c>
      <c r="F23" s="483">
        <f t="shared" ref="F23:F31" si="6">D23*E23</f>
        <v>365.50487609999999</v>
      </c>
      <c r="G23" s="484">
        <f>VLOOKUP(B23,[1]CaNhan!$A$1:$G$252,7,0)</f>
        <v>0.87666599999999995</v>
      </c>
      <c r="H23" s="482">
        <f t="shared" ref="H23:H31" si="7">F23*G23</f>
        <v>320.42569771108259</v>
      </c>
      <c r="I23" s="155">
        <f t="shared" ref="I23:I31" si="8">I$21/H$21*H23</f>
        <v>3750356.2334048594</v>
      </c>
      <c r="J23" s="87"/>
      <c r="K23" s="359">
        <f>VLOOKUP(B23,[1]CaNhan!$A$1:$D$252,4,0)</f>
        <v>371.7</v>
      </c>
      <c r="L23" s="359">
        <f t="shared" si="4"/>
        <v>0</v>
      </c>
      <c r="M23" s="125"/>
      <c r="N23" s="125"/>
      <c r="O23" s="125"/>
    </row>
    <row r="24" spans="1:15" s="125" customFormat="1" x14ac:dyDescent="0.25">
      <c r="A24" s="619"/>
      <c r="B24" s="124">
        <v>336</v>
      </c>
      <c r="C24" s="133" t="s">
        <v>104</v>
      </c>
      <c r="D24" s="87">
        <f>487*1.05</f>
        <v>511.35</v>
      </c>
      <c r="E24" s="482">
        <f>VLOOKUP(B24,[1]CaNhan!$A$1:$E$252,5,0)</f>
        <v>1</v>
      </c>
      <c r="F24" s="483">
        <f t="shared" si="6"/>
        <v>511.35</v>
      </c>
      <c r="G24" s="484">
        <f>VLOOKUP(B24,[1]CaNhan!$A$1:$G$252,7,0)</f>
        <v>0.87</v>
      </c>
      <c r="H24" s="482">
        <f t="shared" si="7"/>
        <v>444.87450000000001</v>
      </c>
      <c r="I24" s="155">
        <f t="shared" si="8"/>
        <v>5206941.4721607193</v>
      </c>
      <c r="J24" s="133"/>
      <c r="K24" s="359">
        <f>VLOOKUP(B24,[1]CaNhan!$A$1:$D$252,4,0)</f>
        <v>511.35</v>
      </c>
      <c r="L24" s="359">
        <f t="shared" si="4"/>
        <v>0</v>
      </c>
      <c r="M24" s="161"/>
    </row>
    <row r="25" spans="1:15" x14ac:dyDescent="0.25">
      <c r="A25" s="619"/>
      <c r="B25" s="120">
        <v>337</v>
      </c>
      <c r="C25" s="87" t="s">
        <v>105</v>
      </c>
      <c r="D25" s="87">
        <f t="shared" ref="D25:D31" si="9">354*1.05</f>
        <v>371.7</v>
      </c>
      <c r="E25" s="482">
        <f>VLOOKUP(B25,[1]CaNhan!$A$1:$E$252,5,0)</f>
        <v>1.05</v>
      </c>
      <c r="F25" s="483">
        <f t="shared" si="6"/>
        <v>390.28500000000003</v>
      </c>
      <c r="G25" s="484">
        <f>VLOOKUP(B25,[1]CaNhan!$A$1:$G$252,7,0)</f>
        <v>0.86</v>
      </c>
      <c r="H25" s="482">
        <f t="shared" si="7"/>
        <v>335.64510000000001</v>
      </c>
      <c r="I25" s="155">
        <f t="shared" si="8"/>
        <v>3928488.5762558472</v>
      </c>
      <c r="J25" s="87"/>
      <c r="K25" s="359">
        <f>VLOOKUP(B25,[1]CaNhan!$A$1:$D$252,4,0)</f>
        <v>371.7</v>
      </c>
      <c r="L25" s="359">
        <f t="shared" si="4"/>
        <v>0</v>
      </c>
    </row>
    <row r="26" spans="1:15" x14ac:dyDescent="0.25">
      <c r="A26" s="619"/>
      <c r="B26" s="120">
        <v>339</v>
      </c>
      <c r="C26" s="87" t="s">
        <v>106</v>
      </c>
      <c r="D26" s="87">
        <f t="shared" si="9"/>
        <v>371.7</v>
      </c>
      <c r="E26" s="482">
        <f>VLOOKUP(B26,[1]CaNhan!$A$1:$E$252,5,0)</f>
        <v>1</v>
      </c>
      <c r="F26" s="483">
        <f t="shared" si="6"/>
        <v>371.7</v>
      </c>
      <c r="G26" s="484">
        <f>VLOOKUP(B26,[1]CaNhan!$A$1:$G$252,7,0)</f>
        <v>0.88333300000000003</v>
      </c>
      <c r="H26" s="482">
        <f t="shared" si="7"/>
        <v>328.33487610000003</v>
      </c>
      <c r="I26" s="155">
        <f t="shared" si="8"/>
        <v>3842927.5742301289</v>
      </c>
      <c r="J26" s="87"/>
      <c r="K26" s="359">
        <f>VLOOKUP(B26,[1]CaNhan!$A$1:$D$252,4,0)</f>
        <v>371.7</v>
      </c>
      <c r="L26" s="359">
        <f t="shared" si="4"/>
        <v>0</v>
      </c>
    </row>
    <row r="27" spans="1:15" x14ac:dyDescent="0.25">
      <c r="A27" s="619"/>
      <c r="B27" s="120">
        <v>340</v>
      </c>
      <c r="C27" s="87" t="s">
        <v>107</v>
      </c>
      <c r="D27" s="87">
        <f t="shared" si="9"/>
        <v>371.7</v>
      </c>
      <c r="E27" s="482">
        <f>VLOOKUP(B27,[1]CaNhan!$A$1:$E$252,5,0)</f>
        <v>1.0333330000000001</v>
      </c>
      <c r="F27" s="483">
        <f t="shared" si="6"/>
        <v>384.08987610000003</v>
      </c>
      <c r="G27" s="484">
        <f>VLOOKUP(B27,[1]CaNhan!$A$1:$G$252,7,0)</f>
        <v>0.86333300000000002</v>
      </c>
      <c r="H27" s="482">
        <f t="shared" si="7"/>
        <v>331.59746500304135</v>
      </c>
      <c r="I27" s="155">
        <f t="shared" si="8"/>
        <v>3881113.8705133665</v>
      </c>
      <c r="J27" s="87"/>
      <c r="K27" s="359">
        <f>VLOOKUP(B27,[1]CaNhan!$A$1:$D$252,4,0)</f>
        <v>371.7</v>
      </c>
      <c r="L27" s="359">
        <f t="shared" si="4"/>
        <v>0</v>
      </c>
    </row>
    <row r="28" spans="1:15" x14ac:dyDescent="0.25">
      <c r="A28" s="619"/>
      <c r="B28" s="120">
        <v>343</v>
      </c>
      <c r="C28" s="87" t="s">
        <v>108</v>
      </c>
      <c r="D28" s="87">
        <f t="shared" si="9"/>
        <v>371.7</v>
      </c>
      <c r="E28" s="482">
        <f>VLOOKUP(B28,[1]CaNhan!$A$1:$E$252,5,0)</f>
        <v>1</v>
      </c>
      <c r="F28" s="483">
        <f t="shared" si="6"/>
        <v>371.7</v>
      </c>
      <c r="G28" s="484">
        <f>VLOOKUP(B28,[1]CaNhan!$A$1:$G$252,7,0)</f>
        <v>0.85</v>
      </c>
      <c r="H28" s="482">
        <f t="shared" si="7"/>
        <v>315.94499999999999</v>
      </c>
      <c r="I28" s="155">
        <f t="shared" si="8"/>
        <v>3697912.8347923257</v>
      </c>
      <c r="J28" s="87"/>
      <c r="K28" s="359">
        <f>VLOOKUP(B28,[1]CaNhan!$A$1:$D$252,4,0)</f>
        <v>371.7</v>
      </c>
      <c r="L28" s="359">
        <f t="shared" si="4"/>
        <v>0</v>
      </c>
    </row>
    <row r="29" spans="1:15" x14ac:dyDescent="0.25">
      <c r="A29" s="619"/>
      <c r="B29" s="120">
        <v>344</v>
      </c>
      <c r="C29" s="87" t="s">
        <v>109</v>
      </c>
      <c r="D29" s="87">
        <f t="shared" si="9"/>
        <v>371.7</v>
      </c>
      <c r="E29" s="482">
        <f>VLOOKUP(B29,[1]CaNhan!$A$1:$E$252,5,0)</f>
        <v>1</v>
      </c>
      <c r="F29" s="483">
        <f t="shared" si="6"/>
        <v>371.7</v>
      </c>
      <c r="G29" s="484">
        <f>VLOOKUP(B29,[1]CaNhan!$A$1:$G$252,7,0)</f>
        <v>0.90666599999999997</v>
      </c>
      <c r="H29" s="482">
        <f t="shared" si="7"/>
        <v>337.00775219999997</v>
      </c>
      <c r="I29" s="155">
        <f t="shared" si="8"/>
        <v>3944437.4567880216</v>
      </c>
      <c r="J29" s="87"/>
      <c r="K29" s="359">
        <f>VLOOKUP(B29,[1]CaNhan!$A$1:$D$252,4,0)</f>
        <v>371.7</v>
      </c>
      <c r="L29" s="359">
        <f t="shared" si="4"/>
        <v>0</v>
      </c>
    </row>
    <row r="30" spans="1:15" x14ac:dyDescent="0.25">
      <c r="A30" s="619"/>
      <c r="B30" s="120">
        <v>347</v>
      </c>
      <c r="C30" s="87" t="s">
        <v>110</v>
      </c>
      <c r="D30" s="87">
        <f t="shared" si="9"/>
        <v>371.7</v>
      </c>
      <c r="E30" s="482">
        <f>VLOOKUP(B30,[1]CaNhan!$A$1:$E$252,5,0)</f>
        <v>1</v>
      </c>
      <c r="F30" s="483">
        <f t="shared" si="6"/>
        <v>371.7</v>
      </c>
      <c r="G30" s="484">
        <f>VLOOKUP(B30,[1]CaNhan!$A$1:$G$252,7,0)</f>
        <v>0.88666599999999995</v>
      </c>
      <c r="H30" s="482">
        <f t="shared" si="7"/>
        <v>329.5737522</v>
      </c>
      <c r="I30" s="155">
        <f t="shared" si="8"/>
        <v>3857427.7430282026</v>
      </c>
      <c r="J30" s="87"/>
      <c r="K30" s="359">
        <f>VLOOKUP(B30,[1]CaNhan!$A$1:$D$252,4,0)</f>
        <v>371.7</v>
      </c>
      <c r="L30" s="359">
        <f t="shared" si="4"/>
        <v>0</v>
      </c>
    </row>
    <row r="31" spans="1:15" x14ac:dyDescent="0.25">
      <c r="A31" s="620"/>
      <c r="B31" s="120">
        <v>348</v>
      </c>
      <c r="C31" s="87" t="s">
        <v>111</v>
      </c>
      <c r="D31" s="87">
        <f t="shared" si="9"/>
        <v>371.7</v>
      </c>
      <c r="E31" s="482">
        <f>VLOOKUP(B31,[1]CaNhan!$A$1:$E$252,5,0)</f>
        <v>1.05</v>
      </c>
      <c r="F31" s="483">
        <f t="shared" si="6"/>
        <v>390.28500000000003</v>
      </c>
      <c r="G31" s="484">
        <f>VLOOKUP(B31,[1]CaNhan!$A$1:$G$252,7,0)</f>
        <v>0.9</v>
      </c>
      <c r="H31" s="482">
        <f t="shared" si="7"/>
        <v>351.25650000000002</v>
      </c>
      <c r="I31" s="155">
        <f t="shared" si="8"/>
        <v>4111208.9751514681</v>
      </c>
      <c r="J31" s="87"/>
      <c r="K31" s="359">
        <f>VLOOKUP(B31,[1]CaNhan!$A$1:$D$252,4,0)</f>
        <v>371.7</v>
      </c>
      <c r="L31" s="359">
        <f t="shared" si="4"/>
        <v>0</v>
      </c>
    </row>
    <row r="32" spans="1:15" s="166" customFormat="1" x14ac:dyDescent="0.25">
      <c r="A32" s="617" t="s">
        <v>97</v>
      </c>
      <c r="B32" s="162"/>
      <c r="C32" s="163"/>
      <c r="D32" s="477">
        <f>D33</f>
        <v>444.15000000000003</v>
      </c>
      <c r="E32" s="477"/>
      <c r="F32" s="477">
        <f t="shared" ref="F32:H32" si="10">F33</f>
        <v>444.15000000000003</v>
      </c>
      <c r="G32" s="477"/>
      <c r="H32" s="477">
        <f t="shared" si="10"/>
        <v>401.21535195000007</v>
      </c>
      <c r="I32" s="165">
        <f>H9</f>
        <v>4451373.5192119442</v>
      </c>
      <c r="J32" s="164"/>
      <c r="K32" s="359" t="e">
        <f>VLOOKUP(B32,[1]CaNhan!$A$1:$D$252,4,0)</f>
        <v>#N/A</v>
      </c>
      <c r="L32" s="359" t="e">
        <f t="shared" si="4"/>
        <v>#N/A</v>
      </c>
    </row>
    <row r="33" spans="1:14" s="402" customFormat="1" x14ac:dyDescent="0.25">
      <c r="A33" s="617"/>
      <c r="B33" s="396">
        <v>349</v>
      </c>
      <c r="C33" s="397" t="s">
        <v>112</v>
      </c>
      <c r="D33" s="397">
        <f>423*1.05</f>
        <v>444.15000000000003</v>
      </c>
      <c r="E33" s="482">
        <f>VLOOKUP(B33,[1]CaNhan!$A$1:$E$252,5,0)</f>
        <v>1</v>
      </c>
      <c r="F33" s="483">
        <f>D33*E33</f>
        <v>444.15000000000003</v>
      </c>
      <c r="G33" s="484">
        <f>VLOOKUP(B33,[1]CaNhan!$A$1:$G$252,7,0)</f>
        <v>0.90333300000000005</v>
      </c>
      <c r="H33" s="482">
        <f>F33*G33</f>
        <v>401.21535195000007</v>
      </c>
      <c r="I33" s="491">
        <f>I$32/H$32*H33</f>
        <v>4451373.5192119442</v>
      </c>
      <c r="J33" s="397"/>
      <c r="K33" s="402">
        <f>VLOOKUP(B33,[1]CaNhan!$A$1:$D$252,4,0)</f>
        <v>444.15</v>
      </c>
      <c r="L33" s="402">
        <f t="shared" si="4"/>
        <v>0</v>
      </c>
    </row>
    <row r="34" spans="1:14" s="166" customFormat="1" x14ac:dyDescent="0.25">
      <c r="A34" s="617" t="s">
        <v>99</v>
      </c>
      <c r="B34" s="162"/>
      <c r="C34" s="163"/>
      <c r="D34" s="477">
        <f>SUM(D35:D36)</f>
        <v>543.9</v>
      </c>
      <c r="E34" s="477"/>
      <c r="F34" s="477">
        <f t="shared" ref="F34:H34" si="11">SUM(F35:F36)</f>
        <v>538.94399999999996</v>
      </c>
      <c r="G34" s="477"/>
      <c r="H34" s="477">
        <f t="shared" si="11"/>
        <v>456.85626000000002</v>
      </c>
      <c r="I34" s="165">
        <f>H10</f>
        <v>5277250.2104560761</v>
      </c>
      <c r="J34" s="164"/>
      <c r="K34" s="359" t="e">
        <f>VLOOKUP(B34,[1]CaNhan!$A$1:$D$252,4,0)</f>
        <v>#N/A</v>
      </c>
      <c r="L34" s="359" t="e">
        <f t="shared" si="4"/>
        <v>#N/A</v>
      </c>
      <c r="M34" s="557" t="s">
        <v>389</v>
      </c>
      <c r="N34" s="557" t="s">
        <v>390</v>
      </c>
    </row>
    <row r="35" spans="1:14" s="126" customFormat="1" x14ac:dyDescent="0.25">
      <c r="A35" s="617"/>
      <c r="B35" s="284">
        <v>342</v>
      </c>
      <c r="C35" s="92" t="s">
        <v>113</v>
      </c>
      <c r="D35" s="92">
        <f>423*1.05*2/3</f>
        <v>296.10000000000002</v>
      </c>
      <c r="E35" s="355">
        <f>VLOOKUP(B35,[1]CaNhan!$A$1:$E$252,5,0)</f>
        <v>1</v>
      </c>
      <c r="F35" s="356">
        <f t="shared" ref="F35:F36" si="12">D35*E35</f>
        <v>296.10000000000002</v>
      </c>
      <c r="G35" s="357">
        <f>AVERAGE(M35:N35)</f>
        <v>0.89500000000000002</v>
      </c>
      <c r="H35" s="355">
        <f t="shared" ref="H35:H36" si="13">F35*G35</f>
        <v>265.0095</v>
      </c>
      <c r="I35" s="286">
        <f>I$34/H$34*H35</f>
        <v>3061184.801643868</v>
      </c>
      <c r="J35" s="92" t="s">
        <v>433</v>
      </c>
      <c r="K35" s="359">
        <f>VLOOKUP(B35,[1]CaNhan!$A$1:$D$252,4,0)</f>
        <v>444.15</v>
      </c>
      <c r="L35" s="359">
        <f t="shared" si="4"/>
        <v>-148.04999999999995</v>
      </c>
      <c r="M35" s="92">
        <v>0.9</v>
      </c>
      <c r="N35" s="92">
        <v>0.89</v>
      </c>
    </row>
    <row r="36" spans="1:14" s="421" customFormat="1" x14ac:dyDescent="0.25">
      <c r="A36" s="617"/>
      <c r="B36" s="416">
        <v>351</v>
      </c>
      <c r="C36" s="439" t="s">
        <v>114</v>
      </c>
      <c r="D36" s="439">
        <f>354*1.05*2/3</f>
        <v>247.79999999999998</v>
      </c>
      <c r="E36" s="419">
        <v>0.98</v>
      </c>
      <c r="F36" s="440">
        <f t="shared" si="12"/>
        <v>242.84399999999997</v>
      </c>
      <c r="G36" s="418">
        <v>0.79</v>
      </c>
      <c r="H36" s="419">
        <f t="shared" si="13"/>
        <v>191.84675999999999</v>
      </c>
      <c r="I36" s="420">
        <f>I$34/H$34*H36</f>
        <v>2216065.4088122076</v>
      </c>
      <c r="J36" s="439"/>
      <c r="K36" s="421">
        <f>VLOOKUP(B36,[1]CaNhan!$A$1:$D$252,4,0)</f>
        <v>382.9</v>
      </c>
      <c r="L36" s="421">
        <f t="shared" si="4"/>
        <v>-135.1</v>
      </c>
    </row>
  </sheetData>
  <mergeCells count="5">
    <mergeCell ref="A32:A33"/>
    <mergeCell ref="A34:A36"/>
    <mergeCell ref="A16:A17"/>
    <mergeCell ref="A21:A31"/>
    <mergeCell ref="A18:A20"/>
  </mergeCells>
  <pageMargins left="0.7" right="0.7" top="0.75" bottom="0.75" header="0.51180555555555496" footer="0.51180555555555496"/>
  <pageSetup paperSize="9"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32"/>
  <sheetViews>
    <sheetView zoomScaleNormal="100" workbookViewId="0">
      <selection activeCell="I15" sqref="I15"/>
    </sheetView>
  </sheetViews>
  <sheetFormatPr defaultRowHeight="15" x14ac:dyDescent="0.25"/>
  <cols>
    <col min="1" max="1" width="15.42578125" style="76"/>
    <col min="2" max="2" width="15.42578125" style="131"/>
    <col min="3" max="3" width="21.85546875" style="76"/>
    <col min="4" max="4" width="10.5703125" style="76"/>
    <col min="5" max="6" width="10.5703125" style="167"/>
    <col min="7" max="7" width="10.85546875" style="167"/>
    <col min="8" max="8" width="14.28515625" style="76"/>
    <col min="9" max="9" width="15.7109375" style="76" customWidth="1"/>
    <col min="10" max="10" width="23" style="76" bestFit="1" customWidth="1"/>
    <col min="11" max="11" width="12.85546875" style="76"/>
    <col min="12" max="12" width="14.7109375" style="76" customWidth="1"/>
    <col min="13" max="13" width="12.5703125" style="76"/>
    <col min="14" max="14" width="15.85546875" style="76"/>
    <col min="15" max="15" width="12.5703125" style="76"/>
    <col min="16" max="16" width="9.140625" style="76"/>
    <col min="17" max="17" width="15.7109375" style="76"/>
    <col min="18" max="16384" width="9.140625" style="76"/>
  </cols>
  <sheetData>
    <row r="1" spans="1:15 1025:1025" x14ac:dyDescent="0.25">
      <c r="A1" s="79" t="s">
        <v>155</v>
      </c>
      <c r="B1" s="75"/>
      <c r="E1" s="76"/>
      <c r="F1" s="76"/>
      <c r="G1" s="76"/>
      <c r="L1" s="200"/>
      <c r="M1" s="200" t="s">
        <v>29</v>
      </c>
    </row>
    <row r="2" spans="1:15 1025:1025" x14ac:dyDescent="0.25">
      <c r="B2" s="76"/>
      <c r="E2" s="76"/>
      <c r="F2" s="76"/>
      <c r="G2" s="76"/>
      <c r="L2" s="200" t="s">
        <v>30</v>
      </c>
      <c r="M2" s="200">
        <v>1.05</v>
      </c>
    </row>
    <row r="3" spans="1:15 1025:1025" x14ac:dyDescent="0.25">
      <c r="A3" s="79" t="s">
        <v>31</v>
      </c>
      <c r="B3" s="75"/>
      <c r="C3" s="132">
        <f>'VNPT TN '!H8</f>
        <v>60022664</v>
      </c>
      <c r="E3" s="76"/>
      <c r="F3" s="76"/>
      <c r="G3" s="76"/>
    </row>
    <row r="4" spans="1:15 1025:1025" x14ac:dyDescent="0.25">
      <c r="A4" s="79" t="s">
        <v>32</v>
      </c>
      <c r="B4" s="75"/>
      <c r="C4" s="361">
        <f>C3-H6</f>
        <v>50443731</v>
      </c>
      <c r="E4" s="76"/>
      <c r="F4" s="76"/>
      <c r="G4" s="76"/>
      <c r="L4" s="76" t="s">
        <v>33</v>
      </c>
    </row>
    <row r="5" spans="1:15 1025:1025" x14ac:dyDescent="0.25">
      <c r="B5" s="81" t="s">
        <v>34</v>
      </c>
      <c r="C5" s="85" t="s">
        <v>35</v>
      </c>
      <c r="D5" s="135" t="s">
        <v>36</v>
      </c>
      <c r="E5" s="83" t="s">
        <v>37</v>
      </c>
      <c r="F5" s="83" t="s">
        <v>38</v>
      </c>
      <c r="G5" s="83" t="s">
        <v>39</v>
      </c>
      <c r="H5" s="85" t="s">
        <v>40</v>
      </c>
      <c r="K5" s="86"/>
      <c r="L5" s="87" t="s">
        <v>388</v>
      </c>
      <c r="M5" s="87" t="s">
        <v>389</v>
      </c>
      <c r="N5" s="87" t="s">
        <v>390</v>
      </c>
    </row>
    <row r="6" spans="1:15 1025:1025" x14ac:dyDescent="0.25">
      <c r="B6" s="461"/>
      <c r="C6" s="492" t="s">
        <v>270</v>
      </c>
      <c r="D6" s="475">
        <f>D14</f>
        <v>833.7</v>
      </c>
      <c r="E6" s="379">
        <f>F14</f>
        <v>833.7</v>
      </c>
      <c r="F6" s="83"/>
      <c r="G6" s="83"/>
      <c r="H6" s="251">
        <f>' Lãnh đạo ĐV'!F7</f>
        <v>9578933</v>
      </c>
      <c r="K6" s="86"/>
      <c r="L6" s="87"/>
      <c r="M6" s="87"/>
      <c r="N6" s="87"/>
    </row>
    <row r="7" spans="1:15 1025:1025" x14ac:dyDescent="0.25">
      <c r="B7" s="88" t="s">
        <v>156</v>
      </c>
      <c r="C7" s="144" t="s">
        <v>157</v>
      </c>
      <c r="D7" s="497">
        <f>D16</f>
        <v>270.2</v>
      </c>
      <c r="E7" s="25">
        <f>F16</f>
        <v>270.2</v>
      </c>
      <c r="F7" s="25">
        <v>0.98</v>
      </c>
      <c r="G7" s="25">
        <f>E7*F7</f>
        <v>264.79599999999999</v>
      </c>
      <c r="H7" s="91">
        <f>C$4/G$10*G7</f>
        <v>2885159.6644105241</v>
      </c>
      <c r="I7" s="70" t="s">
        <v>432</v>
      </c>
      <c r="K7" s="86"/>
      <c r="L7" s="92"/>
      <c r="M7" s="92"/>
      <c r="N7" s="92"/>
    </row>
    <row r="8" spans="1:15 1025:1025" x14ac:dyDescent="0.25">
      <c r="B8" s="88" t="s">
        <v>158</v>
      </c>
      <c r="C8" s="144" t="s">
        <v>159</v>
      </c>
      <c r="D8" s="497">
        <f>D19</f>
        <v>2865.45</v>
      </c>
      <c r="E8" s="25">
        <f>F19</f>
        <v>2865.45</v>
      </c>
      <c r="F8" s="25">
        <v>0.99</v>
      </c>
      <c r="G8" s="25">
        <f t="shared" ref="G8:G9" si="0">E8*F8</f>
        <v>2836.7954999999997</v>
      </c>
      <c r="H8" s="91">
        <f t="shared" ref="H8:H9" si="1">C$4/G$10*G8</f>
        <v>30909107.210008025</v>
      </c>
      <c r="K8" s="86"/>
    </row>
    <row r="9" spans="1:15 1025:1025" x14ac:dyDescent="0.25">
      <c r="B9" s="88" t="s">
        <v>160</v>
      </c>
      <c r="C9" s="144" t="s">
        <v>161</v>
      </c>
      <c r="D9" s="497">
        <f>D28</f>
        <v>1559.25</v>
      </c>
      <c r="E9" s="25">
        <f>F28</f>
        <v>1559.25</v>
      </c>
      <c r="F9" s="25">
        <v>0.98</v>
      </c>
      <c r="G9" s="25">
        <f t="shared" si="0"/>
        <v>1528.0650000000001</v>
      </c>
      <c r="H9" s="91">
        <f t="shared" si="1"/>
        <v>16649464.125581458</v>
      </c>
      <c r="K9" s="86"/>
      <c r="M9" s="563" t="s">
        <v>49</v>
      </c>
    </row>
    <row r="10" spans="1:15 1025:1025" x14ac:dyDescent="0.25">
      <c r="B10" s="78"/>
      <c r="C10" s="87"/>
      <c r="D10" s="128">
        <f>SUM(D6:D9)</f>
        <v>5528.6</v>
      </c>
      <c r="E10" s="97"/>
      <c r="F10" s="97"/>
      <c r="G10" s="97">
        <f>SUM(G7:G9)</f>
        <v>4629.6564999999991</v>
      </c>
      <c r="H10" s="99">
        <f>SUM(H6:H9)</f>
        <v>60022664.000000007</v>
      </c>
    </row>
    <row r="11" spans="1:15 1025:1025" x14ac:dyDescent="0.25">
      <c r="A11" s="107" t="s">
        <v>50</v>
      </c>
      <c r="B11" s="108"/>
      <c r="C11" s="86"/>
      <c r="D11" s="105"/>
      <c r="E11" s="103"/>
      <c r="F11" s="103"/>
      <c r="G11" s="103"/>
      <c r="H11" s="105"/>
      <c r="I11" s="106"/>
      <c r="J11" s="106"/>
    </row>
    <row r="12" spans="1:15 1025:1025" x14ac:dyDescent="0.25">
      <c r="A12" s="86"/>
      <c r="B12" s="101"/>
      <c r="C12" s="86"/>
      <c r="D12" s="86"/>
      <c r="E12" s="109"/>
      <c r="F12" s="109"/>
      <c r="G12" s="109"/>
      <c r="H12" s="150"/>
      <c r="I12" s="86"/>
      <c r="J12" s="86"/>
      <c r="M12" s="167"/>
    </row>
    <row r="13" spans="1:15 1025:1025" s="115" customFormat="1" x14ac:dyDescent="0.25">
      <c r="A13" s="81" t="s">
        <v>51</v>
      </c>
      <c r="B13" s="110" t="s">
        <v>52</v>
      </c>
      <c r="C13" s="110" t="s">
        <v>53</v>
      </c>
      <c r="D13" s="81" t="s">
        <v>36</v>
      </c>
      <c r="E13" s="113" t="s">
        <v>54</v>
      </c>
      <c r="F13" s="113" t="s">
        <v>37</v>
      </c>
      <c r="G13" s="113" t="s">
        <v>55</v>
      </c>
      <c r="H13" s="151" t="s">
        <v>39</v>
      </c>
      <c r="I13" s="81" t="s">
        <v>56</v>
      </c>
      <c r="J13" s="330"/>
      <c r="M13" s="180"/>
      <c r="N13" s="115" t="s">
        <v>162</v>
      </c>
    </row>
    <row r="14" spans="1:15 1025:1025" x14ac:dyDescent="0.25">
      <c r="A14" s="621" t="s">
        <v>430</v>
      </c>
      <c r="B14" s="263"/>
      <c r="C14" s="87"/>
      <c r="D14" s="99">
        <f>D15</f>
        <v>833.7</v>
      </c>
      <c r="E14" s="99"/>
      <c r="F14" s="99">
        <f t="shared" ref="F14:H14" si="2">F15</f>
        <v>833.7</v>
      </c>
      <c r="G14" s="99"/>
      <c r="H14" s="99">
        <f t="shared" si="2"/>
        <v>811.46772210000006</v>
      </c>
      <c r="I14" s="118">
        <f>H6-' Lãnh đạo ĐV'!G7</f>
        <v>9020627.2453785762</v>
      </c>
      <c r="J14" s="213"/>
      <c r="M14" s="87" t="s">
        <v>388</v>
      </c>
      <c r="N14" s="87" t="s">
        <v>389</v>
      </c>
      <c r="O14" s="87" t="s">
        <v>390</v>
      </c>
    </row>
    <row r="15" spans="1:15 1025:1025" ht="14.25" customHeight="1" x14ac:dyDescent="0.25">
      <c r="A15" s="621"/>
      <c r="B15" s="185">
        <v>71</v>
      </c>
      <c r="C15" s="95" t="s">
        <v>270</v>
      </c>
      <c r="D15" s="87">
        <f>794*1.05</f>
        <v>833.7</v>
      </c>
      <c r="E15" s="25">
        <f>VLOOKUP(B15,[1]CaNhan!$A$1:$E$252,5,0)</f>
        <v>1</v>
      </c>
      <c r="F15" s="25">
        <f>D15*E15</f>
        <v>833.7</v>
      </c>
      <c r="G15" s="25">
        <f>VLOOKUP(B15,[1]CaNhan!$A$1:$G$252,7,0)</f>
        <v>0.973333</v>
      </c>
      <c r="H15" s="25">
        <f>F15*G15</f>
        <v>811.46772210000006</v>
      </c>
      <c r="I15" s="186">
        <f>I14/H14*H15</f>
        <v>9020627.2453785762</v>
      </c>
      <c r="J15" s="429"/>
      <c r="K15" s="192">
        <f>VLOOKUP(B15,[1]CaNhan!$A$1:$D$252,4,0)*1.05</f>
        <v>833.7</v>
      </c>
      <c r="L15" s="229">
        <f>D15-K15</f>
        <v>0</v>
      </c>
      <c r="M15" s="167">
        <v>1.1000000000000001</v>
      </c>
      <c r="N15" s="230">
        <f>L15*M15</f>
        <v>0</v>
      </c>
      <c r="AMK15" s="167"/>
    </row>
    <row r="16" spans="1:15 1025:1025" ht="14.25" customHeight="1" x14ac:dyDescent="0.25">
      <c r="A16" s="460" t="s">
        <v>434</v>
      </c>
      <c r="B16" s="185"/>
      <c r="C16" s="95"/>
      <c r="D16" s="493">
        <f>SUM(D17:D18)</f>
        <v>270.2</v>
      </c>
      <c r="E16" s="493"/>
      <c r="F16" s="493">
        <f t="shared" ref="F16:H16" si="3">SUM(F17:F18)</f>
        <v>270.2</v>
      </c>
      <c r="G16" s="493"/>
      <c r="H16" s="493">
        <f t="shared" si="3"/>
        <v>264.79599999999999</v>
      </c>
      <c r="I16" s="495">
        <f>H7</f>
        <v>2885159.6644105241</v>
      </c>
      <c r="J16" s="429"/>
      <c r="K16" s="192" t="e">
        <f>VLOOKUP(B16,[1]CaNhan!$A$1:$D$252,4,0)</f>
        <v>#N/A</v>
      </c>
      <c r="L16" s="229" t="e">
        <f t="shared" ref="L16:L32" si="4">D16-K16</f>
        <v>#N/A</v>
      </c>
      <c r="M16" s="167"/>
      <c r="N16" s="230"/>
      <c r="AMK16" s="167"/>
    </row>
    <row r="17" spans="1:14 1026:1026" s="430" customFormat="1" x14ac:dyDescent="0.25">
      <c r="A17" s="423"/>
      <c r="B17" s="432">
        <v>250</v>
      </c>
      <c r="C17" s="434" t="s">
        <v>169</v>
      </c>
      <c r="D17" s="428">
        <f>386*1.05/3</f>
        <v>135.1</v>
      </c>
      <c r="E17" s="25">
        <f>VLOOKUP(B17,[1]CaNhan!$A$1:$E$252,5,0)</f>
        <v>1</v>
      </c>
      <c r="F17" s="25">
        <f t="shared" ref="F17:F18" si="5">D17*E17</f>
        <v>135.1</v>
      </c>
      <c r="G17" s="25">
        <v>0.99</v>
      </c>
      <c r="H17" s="25">
        <f t="shared" ref="H17:H18" si="6">F17*G17</f>
        <v>133.749</v>
      </c>
      <c r="I17" s="433">
        <f>I$16/H$16*H17</f>
        <v>1457300.0345747035</v>
      </c>
      <c r="J17" s="429" t="s">
        <v>429</v>
      </c>
      <c r="K17" s="192">
        <f>VLOOKUP(B17,[1]CaNhan!$A$1:$D$252,4,0)</f>
        <v>382.9</v>
      </c>
      <c r="L17" s="229">
        <f t="shared" si="4"/>
        <v>-247.79999999999998</v>
      </c>
      <c r="M17" s="458">
        <f>L17+L21</f>
        <v>-382.9</v>
      </c>
      <c r="N17" s="458">
        <f>K17+M17</f>
        <v>0</v>
      </c>
    </row>
    <row r="18" spans="1:14 1026:1026" s="421" customFormat="1" x14ac:dyDescent="0.25">
      <c r="A18" s="423"/>
      <c r="B18" s="416">
        <v>253</v>
      </c>
      <c r="C18" s="439" t="s">
        <v>168</v>
      </c>
      <c r="D18" s="428">
        <f>386*1.05/3</f>
        <v>135.1</v>
      </c>
      <c r="E18" s="25">
        <f>VLOOKUP(B18,[1]CaNhan!$A$1:$E$252,5,0)</f>
        <v>1</v>
      </c>
      <c r="F18" s="25">
        <f t="shared" si="5"/>
        <v>135.1</v>
      </c>
      <c r="G18" s="25">
        <v>0.97</v>
      </c>
      <c r="H18" s="25">
        <f t="shared" si="6"/>
        <v>131.047</v>
      </c>
      <c r="I18" s="433">
        <f>I$16/H$16*H18</f>
        <v>1427859.6298358208</v>
      </c>
      <c r="J18" s="429" t="s">
        <v>429</v>
      </c>
      <c r="K18" s="192">
        <f>VLOOKUP(B18,[1]CaNhan!$A$1:$D$252,4,0)</f>
        <v>382.9</v>
      </c>
      <c r="L18" s="229">
        <f t="shared" si="4"/>
        <v>-247.79999999999998</v>
      </c>
      <c r="M18" s="494">
        <f>L18+L25</f>
        <v>-382.9</v>
      </c>
      <c r="N18" s="458">
        <f>K18+M18</f>
        <v>0</v>
      </c>
    </row>
    <row r="19" spans="1:14 1026:1026" ht="15" customHeight="1" x14ac:dyDescent="0.25">
      <c r="A19" s="622" t="s">
        <v>159</v>
      </c>
      <c r="B19" s="202"/>
      <c r="C19" s="87"/>
      <c r="D19" s="203">
        <f>SUM(D20:D27)</f>
        <v>2865.45</v>
      </c>
      <c r="E19" s="203"/>
      <c r="F19" s="203">
        <f t="shared" ref="F19:H19" si="7">SUM(F20:F27)</f>
        <v>2865.45</v>
      </c>
      <c r="G19" s="203"/>
      <c r="H19" s="203">
        <f t="shared" si="7"/>
        <v>2780.5737918</v>
      </c>
      <c r="I19" s="118">
        <f>H8</f>
        <v>30909107.210008025</v>
      </c>
      <c r="J19" s="213"/>
      <c r="K19" s="192" t="e">
        <f>VLOOKUP(B19,[1]CaNhan!$A$1:$D$252,4,0)</f>
        <v>#N/A</v>
      </c>
      <c r="L19" s="229" t="e">
        <f t="shared" si="4"/>
        <v>#N/A</v>
      </c>
      <c r="M19" s="204"/>
    </row>
    <row r="20" spans="1:14 1026:1026" ht="14.25" customHeight="1" x14ac:dyDescent="0.25">
      <c r="A20" s="623"/>
      <c r="B20" s="185">
        <v>171</v>
      </c>
      <c r="C20" s="95" t="s">
        <v>286</v>
      </c>
      <c r="D20" s="87">
        <f>487*1.05</f>
        <v>511.35</v>
      </c>
      <c r="E20" s="25">
        <f>VLOOKUP(B20,[1]CaNhan!$A$1:$E$252,5,0)</f>
        <v>1</v>
      </c>
      <c r="F20" s="25">
        <f>D20*E20</f>
        <v>511.35</v>
      </c>
      <c r="G20" s="25">
        <f>VLOOKUP(B20,[1]CaNhan!$A$1:$G$252,7,0)</f>
        <v>0.98666600000000004</v>
      </c>
      <c r="H20" s="25">
        <f>F20*G20</f>
        <v>504.53165910000007</v>
      </c>
      <c r="I20" s="205">
        <f>I$19/H$19*H20</f>
        <v>5608419.0924744233</v>
      </c>
      <c r="J20" s="205"/>
      <c r="K20" s="192">
        <f>VLOOKUP(B20,[1]CaNhan!$A$1:$D$252,4,0)</f>
        <v>511.35</v>
      </c>
      <c r="L20" s="229">
        <f t="shared" si="4"/>
        <v>0</v>
      </c>
      <c r="AML20" s="167"/>
    </row>
    <row r="21" spans="1:14 1026:1026" s="430" customFormat="1" x14ac:dyDescent="0.25">
      <c r="A21" s="423"/>
      <c r="B21" s="432">
        <v>250</v>
      </c>
      <c r="C21" s="434" t="s">
        <v>169</v>
      </c>
      <c r="D21" s="434">
        <f>354*1.05*2/3</f>
        <v>247.79999999999998</v>
      </c>
      <c r="E21" s="25">
        <f>VLOOKUP(B21,[1]CaNhan!$A$1:$E$252,5,0)</f>
        <v>1</v>
      </c>
      <c r="F21" s="25">
        <f t="shared" ref="F21" si="8">D21*E21</f>
        <v>247.79999999999998</v>
      </c>
      <c r="G21" s="25">
        <v>1.02</v>
      </c>
      <c r="H21" s="25">
        <f t="shared" ref="H21" si="9">F21*G21</f>
        <v>252.756</v>
      </c>
      <c r="I21" s="205">
        <f t="shared" ref="I21:I27" si="10">I$19/H$19*H21</f>
        <v>2809658.3248435939</v>
      </c>
      <c r="J21" s="429"/>
      <c r="K21" s="192">
        <f>VLOOKUP(B21,[1]CaNhan!$A$1:$D$252,4,0)</f>
        <v>382.9</v>
      </c>
      <c r="L21" s="229">
        <f t="shared" si="4"/>
        <v>-135.1</v>
      </c>
    </row>
    <row r="22" spans="1:14 1026:1026" s="125" customFormat="1" x14ac:dyDescent="0.25">
      <c r="A22" s="119"/>
      <c r="B22" s="124">
        <v>249</v>
      </c>
      <c r="C22" s="133" t="s">
        <v>167</v>
      </c>
      <c r="D22" s="133">
        <f>354*1.05</f>
        <v>371.7</v>
      </c>
      <c r="E22" s="25">
        <f>VLOOKUP(B22,[1]CaNhan!$A$1:$E$252,5,0)</f>
        <v>1</v>
      </c>
      <c r="F22" s="25">
        <f t="shared" ref="F22:F27" si="11">D22*E22</f>
        <v>371.7</v>
      </c>
      <c r="G22" s="25">
        <f>VLOOKUP(B22,[1]CaNhan!$A$1:$G$252,7,0)</f>
        <v>0.94666600000000001</v>
      </c>
      <c r="H22" s="25">
        <f t="shared" ref="H22:H27" si="12">F22*G22</f>
        <v>351.87575219999997</v>
      </c>
      <c r="I22" s="205">
        <f t="shared" si="10"/>
        <v>3911482.3643329199</v>
      </c>
      <c r="J22" s="205"/>
      <c r="K22" s="192">
        <f>VLOOKUP(B22,[1]CaNhan!$A$1:$D$252,4,0)</f>
        <v>371.7</v>
      </c>
      <c r="L22" s="229">
        <f t="shared" si="4"/>
        <v>0</v>
      </c>
    </row>
    <row r="23" spans="1:14 1026:1026" x14ac:dyDescent="0.25">
      <c r="A23" s="119"/>
      <c r="B23" s="120">
        <v>246</v>
      </c>
      <c r="C23" s="87" t="s">
        <v>165</v>
      </c>
      <c r="D23" s="133">
        <f t="shared" ref="D23:D24" si="13">354*1.05</f>
        <v>371.7</v>
      </c>
      <c r="E23" s="25">
        <f>VLOOKUP(B23,[1]CaNhan!$A$1:$E$252,5,0)</f>
        <v>1</v>
      </c>
      <c r="F23" s="25">
        <f t="shared" si="11"/>
        <v>371.7</v>
      </c>
      <c r="G23" s="25">
        <f>VLOOKUP(B23,[1]CaNhan!$A$1:$G$252,7,0)</f>
        <v>0.95333299999999999</v>
      </c>
      <c r="H23" s="25">
        <f t="shared" si="12"/>
        <v>354.35387609999998</v>
      </c>
      <c r="I23" s="205">
        <f t="shared" si="10"/>
        <v>3939029.4114678204</v>
      </c>
      <c r="J23" s="205"/>
      <c r="K23" s="192">
        <f>VLOOKUP(B23,[1]CaNhan!$A$1:$D$252,4,0)</f>
        <v>371.7</v>
      </c>
      <c r="L23" s="229">
        <f t="shared" si="4"/>
        <v>0</v>
      </c>
    </row>
    <row r="24" spans="1:14 1026:1026" x14ac:dyDescent="0.25">
      <c r="A24" s="119"/>
      <c r="B24" s="120">
        <v>248</v>
      </c>
      <c r="C24" s="87" t="s">
        <v>166</v>
      </c>
      <c r="D24" s="133">
        <f t="shared" si="13"/>
        <v>371.7</v>
      </c>
      <c r="E24" s="25">
        <f>VLOOKUP(B24,[1]CaNhan!$A$1:$E$252,5,0)</f>
        <v>1</v>
      </c>
      <c r="F24" s="25">
        <f t="shared" si="11"/>
        <v>371.7</v>
      </c>
      <c r="G24" s="25">
        <f>VLOOKUP(B24,[1]CaNhan!$A$1:$G$252,7,0)</f>
        <v>0.99333300000000002</v>
      </c>
      <c r="H24" s="25">
        <f t="shared" si="12"/>
        <v>369.22187609999997</v>
      </c>
      <c r="I24" s="205">
        <f t="shared" si="10"/>
        <v>4104303.4305762672</v>
      </c>
      <c r="J24" s="205"/>
      <c r="K24" s="192">
        <f>VLOOKUP(B24,[1]CaNhan!$A$1:$D$252,4,0)</f>
        <v>371.7</v>
      </c>
      <c r="L24" s="229">
        <f t="shared" si="4"/>
        <v>0</v>
      </c>
    </row>
    <row r="25" spans="1:14 1026:1026" s="421" customFormat="1" x14ac:dyDescent="0.25">
      <c r="A25" s="423"/>
      <c r="B25" s="416">
        <v>253</v>
      </c>
      <c r="C25" s="439" t="s">
        <v>168</v>
      </c>
      <c r="D25" s="439">
        <f>354*1.05*2/3</f>
        <v>247.79999999999998</v>
      </c>
      <c r="E25" s="25">
        <f>VLOOKUP(B25,[1]CaNhan!$A$1:$E$252,5,0)</f>
        <v>1</v>
      </c>
      <c r="F25" s="25">
        <f t="shared" si="11"/>
        <v>247.79999999999998</v>
      </c>
      <c r="G25" s="25">
        <v>0.9</v>
      </c>
      <c r="H25" s="25">
        <f t="shared" si="12"/>
        <v>223.01999999999998</v>
      </c>
      <c r="I25" s="205">
        <f t="shared" si="10"/>
        <v>2479110.2866267003</v>
      </c>
      <c r="J25" s="433"/>
      <c r="K25" s="192">
        <f>VLOOKUP(B25,[1]CaNhan!$A$1:$D$252,4,0)</f>
        <v>382.9</v>
      </c>
      <c r="L25" s="229">
        <f t="shared" si="4"/>
        <v>-135.1</v>
      </c>
    </row>
    <row r="26" spans="1:14 1026:1026" s="402" customFormat="1" x14ac:dyDescent="0.25">
      <c r="A26" s="395"/>
      <c r="B26" s="396">
        <v>245</v>
      </c>
      <c r="C26" s="397" t="s">
        <v>164</v>
      </c>
      <c r="D26" s="397">
        <f>354*1.05</f>
        <v>371.7</v>
      </c>
      <c r="E26" s="25">
        <f>VLOOKUP(B26,[1]CaNhan!$A$1:$E$252,5,0)</f>
        <v>1</v>
      </c>
      <c r="F26" s="25">
        <f t="shared" si="11"/>
        <v>371.7</v>
      </c>
      <c r="G26" s="25">
        <f>VLOOKUP(B26,[1]CaNhan!$A$1:$G$252,7,0)</f>
        <v>1.0066660000000001</v>
      </c>
      <c r="H26" s="25">
        <f t="shared" si="12"/>
        <v>374.17775219999999</v>
      </c>
      <c r="I26" s="205">
        <f t="shared" si="10"/>
        <v>4159393.3929955899</v>
      </c>
      <c r="J26" s="399"/>
      <c r="K26" s="192">
        <f>VLOOKUP(B26,[1]CaNhan!$A$1:$D$252,4,0)</f>
        <v>371.7</v>
      </c>
      <c r="L26" s="229">
        <f t="shared" si="4"/>
        <v>0</v>
      </c>
    </row>
    <row r="27" spans="1:14 1026:1026" x14ac:dyDescent="0.25">
      <c r="A27" s="321"/>
      <c r="B27" s="120">
        <v>247</v>
      </c>
      <c r="C27" s="87" t="s">
        <v>170</v>
      </c>
      <c r="D27" s="397">
        <f>354*1.05</f>
        <v>371.7</v>
      </c>
      <c r="E27" s="25">
        <f>VLOOKUP(B27,[1]CaNhan!$A$1:$E$252,5,0)</f>
        <v>1</v>
      </c>
      <c r="F27" s="25">
        <f t="shared" si="11"/>
        <v>371.7</v>
      </c>
      <c r="G27" s="25">
        <f>VLOOKUP(B27,[1]CaNhan!$A$1:$G$252,7,0)</f>
        <v>0.94333299999999998</v>
      </c>
      <c r="H27" s="25">
        <f t="shared" si="12"/>
        <v>350.63687609999999</v>
      </c>
      <c r="I27" s="205">
        <f t="shared" si="10"/>
        <v>3897710.9066907088</v>
      </c>
      <c r="J27" s="205"/>
      <c r="K27" s="192">
        <f>VLOOKUP(B27,[1]CaNhan!$A$1:$D$252,4,0)</f>
        <v>371.7</v>
      </c>
      <c r="L27" s="229">
        <f t="shared" si="4"/>
        <v>0</v>
      </c>
    </row>
    <row r="28" spans="1:14 1026:1026" x14ac:dyDescent="0.25">
      <c r="A28" s="207" t="s">
        <v>161</v>
      </c>
      <c r="B28" s="127"/>
      <c r="C28" s="208"/>
      <c r="D28" s="562">
        <f>SUM(D29:D32)</f>
        <v>1559.25</v>
      </c>
      <c r="E28" s="562"/>
      <c r="F28" s="562">
        <f t="shared" ref="F28:H28" si="14">SUM(F29:F32)</f>
        <v>1559.25</v>
      </c>
      <c r="G28" s="562"/>
      <c r="H28" s="562">
        <f t="shared" si="14"/>
        <v>1513.4694560999999</v>
      </c>
      <c r="I28" s="129">
        <f>H9</f>
        <v>16649464.125581458</v>
      </c>
      <c r="J28" s="219"/>
      <c r="K28" s="192" t="e">
        <f>VLOOKUP(B28,[1]CaNhan!$A$1:$D$252,4,0)</f>
        <v>#N/A</v>
      </c>
      <c r="L28" s="229" t="e">
        <f t="shared" si="4"/>
        <v>#N/A</v>
      </c>
    </row>
    <row r="29" spans="1:14 1026:1026" s="126" customFormat="1" x14ac:dyDescent="0.25">
      <c r="A29" s="209"/>
      <c r="B29" s="120">
        <v>257</v>
      </c>
      <c r="C29" s="87" t="s">
        <v>172</v>
      </c>
      <c r="D29" s="397">
        <f t="shared" ref="D29:D31" si="15">354*1.05</f>
        <v>371.7</v>
      </c>
      <c r="E29" s="25">
        <f>VLOOKUP(B29,[1]CaNhan!$A$1:$E$252,5,0)</f>
        <v>1</v>
      </c>
      <c r="F29" s="25">
        <f t="shared" ref="F29:F32" si="16">D29*E29</f>
        <v>371.7</v>
      </c>
      <c r="G29" s="25">
        <f>VLOOKUP(B29,[1]CaNhan!$A$1:$G$252,7,0)</f>
        <v>1.02</v>
      </c>
      <c r="H29" s="25">
        <f t="shared" ref="H29:H32" si="17">F29*G29</f>
        <v>379.13400000000001</v>
      </c>
      <c r="I29" s="122">
        <f>I$28/H$28*H29</f>
        <v>4170799.6856800267</v>
      </c>
      <c r="J29" s="205"/>
      <c r="K29" s="192">
        <f>VLOOKUP(B29,[1]CaNhan!$A$1:$D$252,4,0)</f>
        <v>371.7</v>
      </c>
      <c r="L29" s="229">
        <f t="shared" si="4"/>
        <v>0</v>
      </c>
    </row>
    <row r="30" spans="1:14 1026:1026" s="402" customFormat="1" x14ac:dyDescent="0.25">
      <c r="A30" s="395"/>
      <c r="B30" s="404">
        <v>185</v>
      </c>
      <c r="C30" s="406" t="s">
        <v>339</v>
      </c>
      <c r="D30" s="397">
        <f t="shared" si="15"/>
        <v>371.7</v>
      </c>
      <c r="E30" s="25">
        <f>VLOOKUP(B30,[1]CaNhan!$A$1:$E$252,5,0)</f>
        <v>1</v>
      </c>
      <c r="F30" s="25">
        <f t="shared" si="16"/>
        <v>371.7</v>
      </c>
      <c r="G30" s="25">
        <f>VLOOKUP(B30,[1]CaNhan!$A$1:$G$252,7,0)</f>
        <v>0.92</v>
      </c>
      <c r="H30" s="25">
        <f t="shared" si="17"/>
        <v>341.964</v>
      </c>
      <c r="I30" s="122">
        <f t="shared" ref="I30:I32" si="18">I$28/H$28*H30</f>
        <v>3761897.7557113962</v>
      </c>
      <c r="J30" s="399"/>
      <c r="K30" s="400">
        <f>VLOOKUP(B30,[1]CaNhan!$A$1:$D$252,4,0)</f>
        <v>371.7</v>
      </c>
      <c r="L30" s="401">
        <f t="shared" si="4"/>
        <v>0</v>
      </c>
    </row>
    <row r="31" spans="1:14 1026:1026" s="125" customFormat="1" x14ac:dyDescent="0.25">
      <c r="A31" s="278"/>
      <c r="B31" s="124">
        <v>157</v>
      </c>
      <c r="C31" s="133" t="s">
        <v>312</v>
      </c>
      <c r="D31" s="397">
        <f t="shared" si="15"/>
        <v>371.7</v>
      </c>
      <c r="E31" s="25">
        <f>VLOOKUP(B31,[1]CaNhan!$A$1:$E$252,5,0)</f>
        <v>1</v>
      </c>
      <c r="F31" s="25">
        <f t="shared" si="16"/>
        <v>371.7</v>
      </c>
      <c r="G31" s="25">
        <f>VLOOKUP(B31,[1]CaNhan!$A$1:$G$252,7,0)</f>
        <v>0.97666600000000003</v>
      </c>
      <c r="H31" s="25">
        <f t="shared" si="17"/>
        <v>363.02675219999998</v>
      </c>
      <c r="I31" s="122">
        <f t="shared" si="18"/>
        <v>3993606.1233474202</v>
      </c>
      <c r="J31" s="136"/>
      <c r="K31" s="192">
        <f>VLOOKUP(B31,[1]CaNhan!$A$1:$D$252,4,0)</f>
        <v>371.7</v>
      </c>
      <c r="L31" s="229">
        <f t="shared" si="4"/>
        <v>0</v>
      </c>
    </row>
    <row r="32" spans="1:14 1026:1026" s="125" customFormat="1" x14ac:dyDescent="0.25">
      <c r="A32" s="210"/>
      <c r="B32" s="124">
        <v>199</v>
      </c>
      <c r="C32" s="133" t="s">
        <v>173</v>
      </c>
      <c r="D32" s="133">
        <f>423*1.05</f>
        <v>444.15000000000003</v>
      </c>
      <c r="E32" s="25">
        <f>VLOOKUP(B32,[1]CaNhan!$A$1:$E$252,5,0)</f>
        <v>1</v>
      </c>
      <c r="F32" s="25">
        <f t="shared" si="16"/>
        <v>444.15000000000003</v>
      </c>
      <c r="G32" s="25">
        <f>VLOOKUP(B32,[1]CaNhan!$A$1:$G$252,7,0)</f>
        <v>0.96666600000000003</v>
      </c>
      <c r="H32" s="25">
        <f t="shared" si="17"/>
        <v>429.34470390000007</v>
      </c>
      <c r="I32" s="122">
        <f t="shared" si="18"/>
        <v>4723160.5608426156</v>
      </c>
      <c r="J32" s="205"/>
      <c r="K32" s="192">
        <f>VLOOKUP(B32,[1]CaNhan!$A$1:$D$252,4,0)</f>
        <v>444.15</v>
      </c>
      <c r="L32" s="229">
        <f t="shared" si="4"/>
        <v>0</v>
      </c>
    </row>
  </sheetData>
  <mergeCells count="2">
    <mergeCell ref="A14:A15"/>
    <mergeCell ref="A19:A20"/>
  </mergeCells>
  <pageMargins left="0.7" right="0.7" top="0.75" bottom="0.75" header="0.51180555555555496" footer="0.51180555555555496"/>
  <pageSetup paperSize="9"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zoomScaleNormal="100" workbookViewId="0">
      <selection activeCell="H7" sqref="H7"/>
    </sheetView>
  </sheetViews>
  <sheetFormatPr defaultRowHeight="15" x14ac:dyDescent="0.25"/>
  <cols>
    <col min="1" max="1" width="15.42578125" style="76"/>
    <col min="2" max="2" width="15.42578125" style="131"/>
    <col min="3" max="3" width="21.85546875" style="76"/>
    <col min="4" max="5" width="10.5703125" style="76"/>
    <col min="6" max="6" width="10.5703125" style="167"/>
    <col min="7" max="7" width="11" style="167"/>
    <col min="8" max="8" width="14.28515625" style="76" bestFit="1" customWidth="1"/>
    <col min="9" max="9" width="15.140625" style="76" customWidth="1"/>
    <col min="10" max="10" width="24.7109375" style="76" customWidth="1"/>
    <col min="11" max="11" width="12.85546875" style="76"/>
    <col min="12" max="12" width="9.140625" style="76"/>
    <col min="13" max="13" width="12.5703125" style="76"/>
    <col min="14" max="14" width="15.85546875" style="76"/>
    <col min="15" max="15" width="12.5703125" style="76"/>
    <col min="16" max="16" width="9.140625" style="76"/>
    <col min="17" max="17" width="15.7109375" style="76"/>
    <col min="18" max="16384" width="9.140625" style="76"/>
  </cols>
  <sheetData>
    <row r="1" spans="1:14" x14ac:dyDescent="0.25">
      <c r="A1" s="74" t="s">
        <v>174</v>
      </c>
      <c r="B1" s="75"/>
      <c r="F1" s="76"/>
      <c r="G1" s="76"/>
      <c r="L1" s="200"/>
      <c r="M1" s="200" t="s">
        <v>29</v>
      </c>
    </row>
    <row r="2" spans="1:14" x14ac:dyDescent="0.25">
      <c r="B2" s="76"/>
      <c r="F2" s="76"/>
      <c r="G2" s="76"/>
      <c r="L2" s="200" t="s">
        <v>30</v>
      </c>
      <c r="M2" s="200">
        <v>1</v>
      </c>
    </row>
    <row r="3" spans="1:14" x14ac:dyDescent="0.25">
      <c r="A3" s="79" t="s">
        <v>31</v>
      </c>
      <c r="B3" s="75"/>
      <c r="C3" s="106">
        <f>'VNPT TN '!H9</f>
        <v>68628492</v>
      </c>
      <c r="F3" s="76"/>
      <c r="G3" s="76"/>
    </row>
    <row r="4" spans="1:14" x14ac:dyDescent="0.25">
      <c r="A4" s="79" t="s">
        <v>91</v>
      </c>
      <c r="B4" s="75"/>
      <c r="C4" s="361">
        <f>C3-H6</f>
        <v>59952894</v>
      </c>
      <c r="F4" s="76"/>
      <c r="G4" s="76"/>
      <c r="L4" s="76" t="s">
        <v>33</v>
      </c>
    </row>
    <row r="5" spans="1:14" x14ac:dyDescent="0.25">
      <c r="B5" s="81" t="s">
        <v>34</v>
      </c>
      <c r="C5" s="85" t="s">
        <v>35</v>
      </c>
      <c r="D5" s="85" t="s">
        <v>36</v>
      </c>
      <c r="E5" s="85" t="s">
        <v>37</v>
      </c>
      <c r="F5" s="82" t="s">
        <v>38</v>
      </c>
      <c r="G5" s="82" t="s">
        <v>39</v>
      </c>
      <c r="H5" s="85" t="s">
        <v>40</v>
      </c>
      <c r="K5" s="86"/>
      <c r="L5" s="87" t="s">
        <v>388</v>
      </c>
      <c r="M5" s="87" t="s">
        <v>389</v>
      </c>
      <c r="N5" s="87" t="s">
        <v>390</v>
      </c>
    </row>
    <row r="6" spans="1:14" x14ac:dyDescent="0.25">
      <c r="B6" s="345"/>
      <c r="C6" s="364" t="s">
        <v>186</v>
      </c>
      <c r="D6" s="365">
        <f>D20</f>
        <v>794</v>
      </c>
      <c r="E6" s="365">
        <f>F20</f>
        <v>794</v>
      </c>
      <c r="F6" s="25">
        <v>0.97</v>
      </c>
      <c r="G6" s="82"/>
      <c r="H6" s="344">
        <f>' Lãnh đạo ĐV'!F8</f>
        <v>8675598</v>
      </c>
      <c r="K6" s="86"/>
      <c r="L6" s="87"/>
      <c r="M6" s="87"/>
      <c r="N6" s="87"/>
    </row>
    <row r="7" spans="1:14" x14ac:dyDescent="0.25">
      <c r="B7" s="88" t="s">
        <v>175</v>
      </c>
      <c r="C7" s="144" t="s">
        <v>176</v>
      </c>
      <c r="D7" s="502">
        <f>D14</f>
        <v>1721</v>
      </c>
      <c r="E7" s="211">
        <f>F14</f>
        <v>1664.3600000000001</v>
      </c>
      <c r="F7" s="25">
        <v>0.97</v>
      </c>
      <c r="G7" s="25">
        <f>E7*F7</f>
        <v>1614.4292</v>
      </c>
      <c r="H7" s="91">
        <f>C$4/G$10*G7</f>
        <v>18784935.633098684</v>
      </c>
      <c r="K7" s="86"/>
      <c r="L7" s="92"/>
      <c r="M7" s="92"/>
      <c r="N7" s="92"/>
    </row>
    <row r="8" spans="1:14" x14ac:dyDescent="0.25">
      <c r="B8" s="88" t="s">
        <v>177</v>
      </c>
      <c r="C8" s="144" t="s">
        <v>178</v>
      </c>
      <c r="D8" s="211">
        <f>D22</f>
        <v>892.33333333333326</v>
      </c>
      <c r="E8" s="211">
        <f>F22</f>
        <v>828.83333333333326</v>
      </c>
      <c r="F8" s="25">
        <v>0.97</v>
      </c>
      <c r="G8" s="25">
        <f t="shared" ref="G8:G9" si="0">E8*F8</f>
        <v>803.96833333333325</v>
      </c>
      <c r="H8" s="91">
        <f t="shared" ref="H8:H9" si="1">C$4/G$10*G8</f>
        <v>9354695.3887580149</v>
      </c>
      <c r="K8" s="86"/>
    </row>
    <row r="9" spans="1:14" x14ac:dyDescent="0.25">
      <c r="B9" s="88" t="s">
        <v>179</v>
      </c>
      <c r="C9" s="144" t="s">
        <v>180</v>
      </c>
      <c r="D9" s="502">
        <f>D26</f>
        <v>2847</v>
      </c>
      <c r="E9" s="121">
        <f>F26</f>
        <v>2818.6800000000003</v>
      </c>
      <c r="F9" s="25">
        <v>0.97</v>
      </c>
      <c r="G9" s="25">
        <f t="shared" si="0"/>
        <v>2734.1196</v>
      </c>
      <c r="H9" s="91">
        <f t="shared" si="1"/>
        <v>31813262.978143308</v>
      </c>
      <c r="K9" s="86"/>
    </row>
    <row r="10" spans="1:14" x14ac:dyDescent="0.25">
      <c r="B10" s="78"/>
      <c r="C10" s="87"/>
      <c r="D10" s="366">
        <f>SUM(D6:D9)</f>
        <v>6254.333333333333</v>
      </c>
      <c r="E10" s="153"/>
      <c r="F10" s="96"/>
      <c r="G10" s="97">
        <f>SUM(G7:G9)</f>
        <v>5152.5171333333328</v>
      </c>
      <c r="H10" s="99">
        <f>SUM(H6:H9)</f>
        <v>68628492</v>
      </c>
    </row>
    <row r="11" spans="1:14" x14ac:dyDescent="0.25">
      <c r="A11" s="107" t="s">
        <v>50</v>
      </c>
      <c r="B11" s="108"/>
      <c r="C11" s="86"/>
      <c r="D11" s="105"/>
      <c r="E11" s="105"/>
      <c r="F11" s="103"/>
      <c r="G11" s="103"/>
      <c r="H11" s="105"/>
      <c r="I11" s="106"/>
      <c r="J11" s="106"/>
      <c r="M11" s="561" t="s">
        <v>49</v>
      </c>
    </row>
    <row r="12" spans="1:14" x14ac:dyDescent="0.25">
      <c r="A12" s="86"/>
      <c r="B12" s="101"/>
      <c r="C12" s="86"/>
      <c r="D12" s="86"/>
      <c r="E12" s="86"/>
      <c r="F12" s="102"/>
      <c r="G12" s="102"/>
      <c r="H12" s="86"/>
      <c r="I12" s="86"/>
      <c r="J12" s="86"/>
    </row>
    <row r="13" spans="1:14" s="115" customFormat="1" x14ac:dyDescent="0.25">
      <c r="A13" s="81" t="s">
        <v>51</v>
      </c>
      <c r="B13" s="110" t="s">
        <v>52</v>
      </c>
      <c r="C13" s="110" t="s">
        <v>53</v>
      </c>
      <c r="D13" s="81" t="s">
        <v>36</v>
      </c>
      <c r="E13" s="81" t="s">
        <v>54</v>
      </c>
      <c r="F13" s="112" t="s">
        <v>37</v>
      </c>
      <c r="G13" s="112" t="s">
        <v>55</v>
      </c>
      <c r="H13" s="81" t="s">
        <v>39</v>
      </c>
      <c r="I13" s="81" t="s">
        <v>56</v>
      </c>
      <c r="J13" s="394"/>
    </row>
    <row r="14" spans="1:14" ht="15" customHeight="1" x14ac:dyDescent="0.25">
      <c r="A14" s="622" t="s">
        <v>181</v>
      </c>
      <c r="B14" s="202"/>
      <c r="C14" s="87"/>
      <c r="D14" s="264">
        <f>SUM(D15:D19)</f>
        <v>1721</v>
      </c>
      <c r="E14" s="264"/>
      <c r="F14" s="264">
        <f t="shared" ref="F14:H14" si="2">SUM(F15:F19)</f>
        <v>1664.3600000000001</v>
      </c>
      <c r="G14" s="264"/>
      <c r="H14" s="264">
        <f t="shared" si="2"/>
        <v>1604.5759238800001</v>
      </c>
      <c r="I14" s="118">
        <f>H7</f>
        <v>18784935.633098684</v>
      </c>
      <c r="J14" s="213"/>
      <c r="M14" s="204"/>
    </row>
    <row r="15" spans="1:14" x14ac:dyDescent="0.25">
      <c r="A15" s="623"/>
      <c r="B15" s="120">
        <v>272</v>
      </c>
      <c r="C15" s="87" t="s">
        <v>182</v>
      </c>
      <c r="D15" s="87">
        <v>354</v>
      </c>
      <c r="E15" s="121">
        <f>VLOOKUP(B15,[1]CaNhan!$A$1:$E$252,5,0)</f>
        <v>0.97</v>
      </c>
      <c r="F15" s="25">
        <f>D15*E15</f>
        <v>343.38</v>
      </c>
      <c r="G15" s="25">
        <f>VLOOKUP(B15,[1]CaNhan!$A$1:$G$252,7,0)</f>
        <v>0.97</v>
      </c>
      <c r="H15" s="121">
        <f>F15*G15</f>
        <v>333.07859999999999</v>
      </c>
      <c r="I15" s="122">
        <f>I$14/H$14*H15</f>
        <v>3899385.4816374206</v>
      </c>
      <c r="J15" s="205"/>
      <c r="K15" s="254">
        <f>VLOOKUP(B15,[1]CaNhan!$A$1:$D$252,4,0)</f>
        <v>354</v>
      </c>
      <c r="L15" s="249">
        <f>D15-K15</f>
        <v>0</v>
      </c>
    </row>
    <row r="16" spans="1:14" s="421" customFormat="1" x14ac:dyDescent="0.25">
      <c r="A16" s="442"/>
      <c r="B16" s="416">
        <v>274</v>
      </c>
      <c r="C16" s="439" t="s">
        <v>183</v>
      </c>
      <c r="D16" s="439">
        <f>354*2/3</f>
        <v>236</v>
      </c>
      <c r="E16" s="121">
        <f>VLOOKUP(B16,[1]CaNhan!$A$1:$E$252,5,0)</f>
        <v>1</v>
      </c>
      <c r="F16" s="25">
        <f>D16*E16</f>
        <v>236</v>
      </c>
      <c r="G16" s="25">
        <v>0.98</v>
      </c>
      <c r="H16" s="121">
        <f t="shared" ref="H16:H19" si="3">F16*G16</f>
        <v>231.28</v>
      </c>
      <c r="I16" s="122">
        <f t="shared" ref="I16:I19" si="4">I$14/H$14*H16</f>
        <v>2707618.7848546938</v>
      </c>
      <c r="J16" s="433"/>
      <c r="K16" s="254">
        <f>VLOOKUP(B16,[1]CaNhan!$A$1:$D$252,4,0)</f>
        <v>364.66666600000002</v>
      </c>
      <c r="L16" s="249">
        <f t="shared" ref="L16:L19" si="5">D16-K16</f>
        <v>-128.66666600000002</v>
      </c>
      <c r="M16" s="494">
        <f>L16+L24</f>
        <v>-364.66666533333341</v>
      </c>
      <c r="N16" s="494">
        <f>K16+M16</f>
        <v>6.6666660814007628E-7</v>
      </c>
    </row>
    <row r="17" spans="1:16" s="125" customFormat="1" x14ac:dyDescent="0.25">
      <c r="A17" s="216"/>
      <c r="B17" s="187">
        <v>178</v>
      </c>
      <c r="C17" s="231" t="s">
        <v>290</v>
      </c>
      <c r="D17" s="133">
        <v>354</v>
      </c>
      <c r="E17" s="121">
        <f>VLOOKUP(B17,[1]CaNhan!$A$1:$E$252,5,0)</f>
        <v>0.9</v>
      </c>
      <c r="F17" s="25">
        <f t="shared" ref="F17:F19" si="6">D17*E17</f>
        <v>318.60000000000002</v>
      </c>
      <c r="G17" s="25">
        <f>VLOOKUP(B17,[1]CaNhan!$A$1:$G$252,7,0)</f>
        <v>0.93333299999999997</v>
      </c>
      <c r="H17" s="121">
        <f t="shared" si="3"/>
        <v>297.35989380000001</v>
      </c>
      <c r="I17" s="122">
        <f t="shared" si="4"/>
        <v>3481222.9086616952</v>
      </c>
      <c r="J17" s="133"/>
      <c r="K17" s="254">
        <f>VLOOKUP(B17,[1]CaNhan!$A$1:$D$252,4,0)</f>
        <v>354</v>
      </c>
      <c r="L17" s="249">
        <f t="shared" si="5"/>
        <v>0</v>
      </c>
    </row>
    <row r="18" spans="1:16" x14ac:dyDescent="0.25">
      <c r="A18" s="119"/>
      <c r="B18" s="288">
        <v>277</v>
      </c>
      <c r="C18" s="87" t="s">
        <v>190</v>
      </c>
      <c r="D18" s="87">
        <v>423</v>
      </c>
      <c r="E18" s="121">
        <f>VLOOKUP(B18,[1]CaNhan!$A$1:$E$252,5,0)</f>
        <v>1</v>
      </c>
      <c r="F18" s="25">
        <f t="shared" si="6"/>
        <v>423</v>
      </c>
      <c r="G18" s="25">
        <f>VLOOKUP(B18,[1]CaNhan!$A$1:$G$252,7,0)</f>
        <v>0.96333299999999999</v>
      </c>
      <c r="H18" s="121">
        <f t="shared" si="3"/>
        <v>407.48985900000002</v>
      </c>
      <c r="I18" s="122">
        <f t="shared" si="4"/>
        <v>4770525.7560800351</v>
      </c>
      <c r="J18" s="205"/>
      <c r="K18" s="254">
        <f>VLOOKUP(B18,[1]CaNhan!$A$1:$D$252,4,0)</f>
        <v>423</v>
      </c>
      <c r="L18" s="249">
        <f t="shared" si="5"/>
        <v>0</v>
      </c>
    </row>
    <row r="19" spans="1:16" s="125" customFormat="1" x14ac:dyDescent="0.25">
      <c r="A19" s="247"/>
      <c r="B19" s="124">
        <v>902</v>
      </c>
      <c r="C19" s="133" t="s">
        <v>394</v>
      </c>
      <c r="D19" s="133">
        <v>354</v>
      </c>
      <c r="E19" s="121">
        <f>VLOOKUP(B19,[1]CaNhan!$A$1:$E$252,5,0)</f>
        <v>0.97</v>
      </c>
      <c r="F19" s="25">
        <f t="shared" si="6"/>
        <v>343.38</v>
      </c>
      <c r="G19" s="25">
        <f>VLOOKUP(B19,[1]CaNhan!$A$1:$G$252,7,0)</f>
        <v>0.97666600000000003</v>
      </c>
      <c r="H19" s="121">
        <f t="shared" si="3"/>
        <v>335.36757108</v>
      </c>
      <c r="I19" s="122">
        <f t="shared" si="4"/>
        <v>3926182.7018648381</v>
      </c>
      <c r="J19" s="133"/>
      <c r="K19" s="254">
        <f>VLOOKUP(B19,[1]CaNhan!$A$1:$D$252,4,0)</f>
        <v>354</v>
      </c>
      <c r="L19" s="249">
        <f t="shared" si="5"/>
        <v>0</v>
      </c>
    </row>
    <row r="20" spans="1:16" x14ac:dyDescent="0.25">
      <c r="A20" s="468" t="s">
        <v>430</v>
      </c>
      <c r="B20" s="81"/>
      <c r="C20" s="87"/>
      <c r="D20" s="264">
        <f>D21</f>
        <v>794</v>
      </c>
      <c r="E20" s="264"/>
      <c r="F20" s="264">
        <f t="shared" ref="F20:H20" si="7">F21</f>
        <v>794</v>
      </c>
      <c r="G20" s="264"/>
      <c r="H20" s="264">
        <f t="shared" si="7"/>
        <v>772.82640200000003</v>
      </c>
      <c r="I20" s="118">
        <f>H6</f>
        <v>8675598</v>
      </c>
      <c r="J20" s="213"/>
      <c r="K20" s="76" t="e">
        <f>VLOOKUP(B20,[2]CaNhan!$A$1:$D$252,4,0)</f>
        <v>#N/A</v>
      </c>
      <c r="L20" s="76" t="e">
        <f>D20-K20</f>
        <v>#N/A</v>
      </c>
      <c r="N20" s="76" t="s">
        <v>186</v>
      </c>
    </row>
    <row r="21" spans="1:16" s="126" customFormat="1" x14ac:dyDescent="0.25">
      <c r="A21" s="469"/>
      <c r="B21" s="284">
        <v>258</v>
      </c>
      <c r="C21" s="92" t="s">
        <v>186</v>
      </c>
      <c r="D21" s="92">
        <v>794</v>
      </c>
      <c r="E21" s="121">
        <f>VLOOKUP(B21,[1]CaNhan!$A$1:$E$252,5,0)</f>
        <v>1</v>
      </c>
      <c r="F21" s="25">
        <f>D21*E21</f>
        <v>794</v>
      </c>
      <c r="G21" s="25">
        <f>VLOOKUP(B21,[1]CaNhan!$A$1:$G$252,7,0)</f>
        <v>0.973333</v>
      </c>
      <c r="H21" s="121">
        <f>F21*G21</f>
        <v>772.82640200000003</v>
      </c>
      <c r="I21" s="367">
        <f>H6</f>
        <v>8675598</v>
      </c>
      <c r="J21" s="331"/>
      <c r="K21" s="254">
        <f>VLOOKUP(B21,[1]CaNhan!$A$1:$D$252,4,0)</f>
        <v>794</v>
      </c>
      <c r="L21" s="249">
        <f>D21-K21</f>
        <v>0</v>
      </c>
      <c r="N21" s="346"/>
      <c r="O21" s="346"/>
      <c r="P21" s="346"/>
    </row>
    <row r="22" spans="1:16" s="500" customFormat="1" x14ac:dyDescent="0.25">
      <c r="A22" s="624" t="s">
        <v>163</v>
      </c>
      <c r="B22" s="498"/>
      <c r="C22" s="358"/>
      <c r="D22" s="264">
        <f>SUM(D23:D25)</f>
        <v>892.33333333333326</v>
      </c>
      <c r="E22" s="264"/>
      <c r="F22" s="264">
        <f t="shared" ref="F22:H22" si="8">SUM(F23:F25)</f>
        <v>828.83333333333326</v>
      </c>
      <c r="G22" s="264"/>
      <c r="H22" s="264">
        <f t="shared" si="8"/>
        <v>799.43980949999991</v>
      </c>
      <c r="I22" s="481">
        <f>H8</f>
        <v>9354695.3887580149</v>
      </c>
      <c r="J22" s="499"/>
      <c r="N22" s="501"/>
      <c r="O22" s="501"/>
      <c r="P22" s="501"/>
    </row>
    <row r="23" spans="1:16" s="161" customFormat="1" x14ac:dyDescent="0.25">
      <c r="A23" s="625"/>
      <c r="B23" s="187">
        <v>366</v>
      </c>
      <c r="C23" s="93" t="s">
        <v>127</v>
      </c>
      <c r="D23" s="269">
        <v>635</v>
      </c>
      <c r="E23" s="121">
        <f>VLOOKUP(B23,[1]CaNhan!$A$1:$E$252,5,0)</f>
        <v>0.9</v>
      </c>
      <c r="F23" s="25">
        <f>D23*E23</f>
        <v>571.5</v>
      </c>
      <c r="G23" s="25">
        <f>VLOOKUP(B23,[1]CaNhan!$A$1:$G$252,7,0)</f>
        <v>0.973333</v>
      </c>
      <c r="H23" s="121">
        <f>F23*G23</f>
        <v>556.25980949999996</v>
      </c>
      <c r="I23" s="155">
        <f>I$22/H$22*H23</f>
        <v>6509109.2700720225</v>
      </c>
      <c r="J23" s="93"/>
      <c r="K23" s="254">
        <f>VLOOKUP(B23,[1]CaNhan!$A$1:$D$252,4,0)</f>
        <v>635</v>
      </c>
      <c r="L23" s="249">
        <f t="shared" ref="L23:L25" si="9">D23-K23</f>
        <v>0</v>
      </c>
      <c r="M23" s="270"/>
      <c r="N23" s="271"/>
      <c r="O23" s="272"/>
    </row>
    <row r="24" spans="1:16" s="421" customFormat="1" x14ac:dyDescent="0.25">
      <c r="A24" s="625"/>
      <c r="B24" s="416">
        <v>274</v>
      </c>
      <c r="C24" s="439" t="s">
        <v>183</v>
      </c>
      <c r="D24" s="251">
        <f>386/3</f>
        <v>128.66666666666666</v>
      </c>
      <c r="E24" s="121">
        <f>VLOOKUP(B24,[1]CaNhan!$A$1:$E$252,5,0)</f>
        <v>1</v>
      </c>
      <c r="F24" s="25">
        <f t="shared" ref="F24:F25" si="10">D24*E24</f>
        <v>128.66666666666666</v>
      </c>
      <c r="G24" s="25">
        <v>0.96</v>
      </c>
      <c r="H24" s="121">
        <f t="shared" ref="H24:H25" si="11">F24*G24</f>
        <v>123.51999999999998</v>
      </c>
      <c r="I24" s="155">
        <f t="shared" ref="I24:I25" si="12">I$22/H$22*H24</f>
        <v>1445377.0761579643</v>
      </c>
      <c r="J24" s="429" t="s">
        <v>429</v>
      </c>
      <c r="K24" s="254">
        <f>VLOOKUP(B24,[1]CaNhan!$A$1:$D$252,4,0)</f>
        <v>364.66666600000002</v>
      </c>
      <c r="L24" s="249">
        <f t="shared" si="9"/>
        <v>-235.99999933333336</v>
      </c>
    </row>
    <row r="25" spans="1:16" s="421" customFormat="1" x14ac:dyDescent="0.25">
      <c r="A25" s="626"/>
      <c r="B25" s="416">
        <v>275</v>
      </c>
      <c r="C25" s="439" t="s">
        <v>184</v>
      </c>
      <c r="D25" s="251">
        <f>386/3</f>
        <v>128.66666666666666</v>
      </c>
      <c r="E25" s="121">
        <f>VLOOKUP(B25,[1]CaNhan!$A$1:$E$252,5,0)</f>
        <v>1</v>
      </c>
      <c r="F25" s="25">
        <f t="shared" si="10"/>
        <v>128.66666666666666</v>
      </c>
      <c r="G25" s="25">
        <v>0.93</v>
      </c>
      <c r="H25" s="121">
        <f t="shared" si="11"/>
        <v>119.66</v>
      </c>
      <c r="I25" s="155">
        <f t="shared" si="12"/>
        <v>1400209.0425280281</v>
      </c>
      <c r="J25" s="429" t="s">
        <v>429</v>
      </c>
      <c r="K25" s="254">
        <f>VLOOKUP(B25,[1]CaNhan!$A$1:$D$252,4,0)</f>
        <v>364.66666600000002</v>
      </c>
      <c r="L25" s="249">
        <f t="shared" si="9"/>
        <v>-235.99999933333336</v>
      </c>
      <c r="M25" s="494">
        <f>L25+L31</f>
        <v>-364.66666533333341</v>
      </c>
      <c r="N25" s="494">
        <f>K25+M25</f>
        <v>6.6666660814007628E-7</v>
      </c>
    </row>
    <row r="26" spans="1:16" ht="15" customHeight="1" x14ac:dyDescent="0.25">
      <c r="A26" s="116" t="s">
        <v>180</v>
      </c>
      <c r="B26" s="287"/>
      <c r="C26" s="87"/>
      <c r="D26" s="264">
        <f>SUM(D27:D34)</f>
        <v>2847</v>
      </c>
      <c r="E26" s="264"/>
      <c r="F26" s="264">
        <f t="shared" ref="F26:H26" si="13">SUM(F27:F34)</f>
        <v>2818.6800000000003</v>
      </c>
      <c r="G26" s="264"/>
      <c r="H26" s="264">
        <f t="shared" si="13"/>
        <v>2720.2943986199998</v>
      </c>
      <c r="I26" s="213">
        <f>H9</f>
        <v>31813262.978143308</v>
      </c>
      <c r="J26" s="213"/>
      <c r="K26" s="76" t="e">
        <f>VLOOKUP(B26,[2]CaNhan!$A$1:$D$252,4,0)</f>
        <v>#N/A</v>
      </c>
      <c r="L26" s="76" t="e">
        <f t="shared" ref="L26:L34" si="14">D26-K26</f>
        <v>#N/A</v>
      </c>
      <c r="N26" s="92"/>
      <c r="O26" s="92"/>
      <c r="P26" s="92"/>
    </row>
    <row r="27" spans="1:16" x14ac:dyDescent="0.25">
      <c r="A27" s="119"/>
      <c r="B27" s="288">
        <v>266</v>
      </c>
      <c r="C27" s="87" t="s">
        <v>187</v>
      </c>
      <c r="D27" s="87">
        <v>487</v>
      </c>
      <c r="E27" s="121">
        <f>VLOOKUP(B27,[1]CaNhan!$A$1:$E$252,5,0)</f>
        <v>1</v>
      </c>
      <c r="F27" s="25">
        <f t="shared" ref="F27:F30" si="15">D27*E27</f>
        <v>487</v>
      </c>
      <c r="G27" s="25">
        <f>VLOOKUP(B27,[1]CaNhan!$A$1:$G$252,7,0)</f>
        <v>0.96666600000000003</v>
      </c>
      <c r="H27" s="121">
        <f t="shared" ref="H27:H31" si="16">F27*G27</f>
        <v>470.76634200000001</v>
      </c>
      <c r="I27" s="205">
        <f>I$26/H$26*H27</f>
        <v>5505511.9941805415</v>
      </c>
      <c r="J27" s="205"/>
      <c r="K27" s="254">
        <f>VLOOKUP(B27,[1]CaNhan!$A$1:$D$252,4,0)</f>
        <v>487</v>
      </c>
      <c r="L27" s="249">
        <f t="shared" si="14"/>
        <v>0</v>
      </c>
    </row>
    <row r="28" spans="1:16" x14ac:dyDescent="0.25">
      <c r="A28" s="119"/>
      <c r="B28" s="288">
        <v>256</v>
      </c>
      <c r="C28" s="87" t="s">
        <v>171</v>
      </c>
      <c r="D28" s="87">
        <v>354</v>
      </c>
      <c r="E28" s="121">
        <f>VLOOKUP(B28,[1]CaNhan!$A$1:$E$252,5,0)</f>
        <v>0.97</v>
      </c>
      <c r="F28" s="25">
        <f t="shared" si="15"/>
        <v>343.38</v>
      </c>
      <c r="G28" s="25">
        <f>VLOOKUP(B28,[1]CaNhan!$A$1:$G$252,7,0)</f>
        <v>0.92666599999999999</v>
      </c>
      <c r="H28" s="121">
        <f t="shared" si="16"/>
        <v>318.19857107999997</v>
      </c>
      <c r="I28" s="205">
        <f t="shared" ref="I28:I34" si="17">I$26/H$26*H28</f>
        <v>3721264.4433531938</v>
      </c>
      <c r="J28" s="205"/>
      <c r="K28" s="254">
        <f>VLOOKUP(B28,[1]CaNhan!$A$1:$D$252,4,0)</f>
        <v>354</v>
      </c>
      <c r="L28" s="249">
        <f t="shared" si="14"/>
        <v>0</v>
      </c>
    </row>
    <row r="29" spans="1:16" x14ac:dyDescent="0.25">
      <c r="A29" s="206"/>
      <c r="B29" s="288">
        <v>267</v>
      </c>
      <c r="C29" s="87" t="s">
        <v>188</v>
      </c>
      <c r="D29" s="87">
        <v>354</v>
      </c>
      <c r="E29" s="121">
        <f>VLOOKUP(B29,[1]CaNhan!$A$1:$E$252,5,0)</f>
        <v>0.98</v>
      </c>
      <c r="F29" s="25">
        <f t="shared" si="15"/>
        <v>346.92</v>
      </c>
      <c r="G29" s="25">
        <f>VLOOKUP(B29,[1]CaNhan!$A$1:$G$252,7,0)</f>
        <v>0.95</v>
      </c>
      <c r="H29" s="121">
        <f t="shared" si="16"/>
        <v>329.57400000000001</v>
      </c>
      <c r="I29" s="205">
        <f t="shared" si="17"/>
        <v>3854297.6591348108</v>
      </c>
      <c r="J29" s="205"/>
      <c r="K29" s="254">
        <f>VLOOKUP(B29,[1]CaNhan!$A$1:$D$252,4,0)</f>
        <v>354</v>
      </c>
      <c r="L29" s="249">
        <f t="shared" si="14"/>
        <v>0</v>
      </c>
    </row>
    <row r="30" spans="1:16" s="125" customFormat="1" x14ac:dyDescent="0.25">
      <c r="A30" s="119"/>
      <c r="B30" s="124">
        <v>281</v>
      </c>
      <c r="C30" s="133" t="s">
        <v>185</v>
      </c>
      <c r="D30" s="133">
        <v>354</v>
      </c>
      <c r="E30" s="121">
        <f>VLOOKUP(B30,[1]CaNhan!$A$1:$E$252,5,0)</f>
        <v>1</v>
      </c>
      <c r="F30" s="25">
        <f t="shared" si="15"/>
        <v>354</v>
      </c>
      <c r="G30" s="25">
        <f>VLOOKUP(B30,[1]CaNhan!$A$1:$G$252,7,0)</f>
        <v>0.97</v>
      </c>
      <c r="H30" s="121">
        <f t="shared" si="16"/>
        <v>343.38</v>
      </c>
      <c r="I30" s="205">
        <f t="shared" si="17"/>
        <v>4015755.8854573211</v>
      </c>
      <c r="J30" s="205"/>
      <c r="K30" s="254">
        <f>VLOOKUP(B30,[1]CaNhan!$A$1:$D$252,4,0)</f>
        <v>354</v>
      </c>
      <c r="L30" s="249">
        <f t="shared" si="14"/>
        <v>0</v>
      </c>
    </row>
    <row r="31" spans="1:16" s="421" customFormat="1" x14ac:dyDescent="0.25">
      <c r="A31" s="423"/>
      <c r="B31" s="416">
        <v>275</v>
      </c>
      <c r="C31" s="439" t="s">
        <v>184</v>
      </c>
      <c r="D31" s="439">
        <f>354*2/3</f>
        <v>236</v>
      </c>
      <c r="E31" s="121">
        <f>VLOOKUP(B31,[1]CaNhan!$A$1:$E$252,5,0)</f>
        <v>1</v>
      </c>
      <c r="F31" s="25">
        <f>D31*E31</f>
        <v>236</v>
      </c>
      <c r="G31" s="25">
        <v>0.96</v>
      </c>
      <c r="H31" s="121">
        <f t="shared" si="16"/>
        <v>226.56</v>
      </c>
      <c r="I31" s="205">
        <f t="shared" si="17"/>
        <v>2649570.8934976142</v>
      </c>
      <c r="J31" s="433"/>
      <c r="K31" s="254">
        <f>VLOOKUP(B31,[1]CaNhan!$A$1:$D$252,4,0)</f>
        <v>364.66666600000002</v>
      </c>
      <c r="L31" s="249">
        <f t="shared" si="14"/>
        <v>-128.66666600000002</v>
      </c>
    </row>
    <row r="32" spans="1:16" x14ac:dyDescent="0.25">
      <c r="A32" s="119"/>
      <c r="B32" s="288">
        <v>269</v>
      </c>
      <c r="C32" s="87" t="s">
        <v>189</v>
      </c>
      <c r="D32" s="87">
        <v>354</v>
      </c>
      <c r="E32" s="121">
        <f>VLOOKUP(B32,[1]CaNhan!$A$1:$E$252,5,0)</f>
        <v>1</v>
      </c>
      <c r="F32" s="25">
        <f t="shared" ref="F32:F33" si="18">D32*E32</f>
        <v>354</v>
      </c>
      <c r="G32" s="25">
        <f>VLOOKUP(B32,[1]CaNhan!$A$1:$G$252,7,0)</f>
        <v>1</v>
      </c>
      <c r="H32" s="121">
        <f t="shared" ref="H32:H34" si="19">F32*G32</f>
        <v>354</v>
      </c>
      <c r="I32" s="205">
        <f t="shared" si="17"/>
        <v>4139954.5210900218</v>
      </c>
      <c r="J32" s="205"/>
      <c r="K32" s="254">
        <f>VLOOKUP(B32,[1]CaNhan!$A$1:$D$252,4,0)</f>
        <v>354</v>
      </c>
      <c r="L32" s="249">
        <f t="shared" si="14"/>
        <v>0</v>
      </c>
    </row>
    <row r="33" spans="1:17" x14ac:dyDescent="0.25">
      <c r="A33" s="119"/>
      <c r="B33" s="288">
        <v>279</v>
      </c>
      <c r="C33" s="87" t="s">
        <v>191</v>
      </c>
      <c r="D33" s="87">
        <v>354</v>
      </c>
      <c r="E33" s="121">
        <f>VLOOKUP(B33,[1]CaNhan!$A$1:$E$252,5,0)</f>
        <v>0.97</v>
      </c>
      <c r="F33" s="25">
        <f t="shared" si="18"/>
        <v>343.38</v>
      </c>
      <c r="G33" s="25">
        <f>VLOOKUP(B33,[1]CaNhan!$A$1:$G$252,7,0)</f>
        <v>0.95333299999999999</v>
      </c>
      <c r="H33" s="121">
        <f t="shared" si="19"/>
        <v>327.35548554000002</v>
      </c>
      <c r="I33" s="205">
        <f t="shared" si="17"/>
        <v>3828352.6055506845</v>
      </c>
      <c r="J33" s="205"/>
      <c r="K33" s="254">
        <f>VLOOKUP(B33,[1]CaNhan!$A$1:$D$252,4,0)</f>
        <v>354</v>
      </c>
      <c r="L33" s="249">
        <f t="shared" si="14"/>
        <v>0</v>
      </c>
      <c r="N33" s="332" t="s">
        <v>388</v>
      </c>
      <c r="O33" s="332" t="s">
        <v>389</v>
      </c>
      <c r="P33" s="332" t="s">
        <v>390</v>
      </c>
    </row>
    <row r="34" spans="1:17" s="126" customFormat="1" x14ac:dyDescent="0.25">
      <c r="A34" s="532"/>
      <c r="B34" s="533">
        <v>441</v>
      </c>
      <c r="C34" s="92" t="s">
        <v>192</v>
      </c>
      <c r="D34" s="92">
        <v>354</v>
      </c>
      <c r="E34" s="224">
        <f>VLOOKUP(B34,[1]CaNhan!$A$1:$E$252,5,0)</f>
        <v>1</v>
      </c>
      <c r="F34" s="25">
        <f>D34*E34</f>
        <v>354</v>
      </c>
      <c r="G34" s="198">
        <f>AVERAGE(N34:P34)</f>
        <v>0.98999999999999988</v>
      </c>
      <c r="H34" s="121">
        <f t="shared" si="19"/>
        <v>350.46</v>
      </c>
      <c r="I34" s="205">
        <f t="shared" si="17"/>
        <v>4098554.9758791216</v>
      </c>
      <c r="J34" s="331" t="s">
        <v>440</v>
      </c>
      <c r="K34" s="266">
        <f>VLOOKUP(B34,[1]CaNhan!$A$1:$D$252,4,0)</f>
        <v>236</v>
      </c>
      <c r="L34" s="265">
        <f t="shared" si="14"/>
        <v>118</v>
      </c>
      <c r="N34" s="92">
        <v>0.95</v>
      </c>
      <c r="O34" s="92">
        <v>1.02</v>
      </c>
      <c r="P34" s="349">
        <v>1</v>
      </c>
      <c r="Q34" s="126" t="s">
        <v>437</v>
      </c>
    </row>
  </sheetData>
  <mergeCells count="2">
    <mergeCell ref="A14:A15"/>
    <mergeCell ref="A22:A25"/>
  </mergeCells>
  <pageMargins left="0.7" right="0.7" top="0.75" bottom="0.75" header="0.51180555555555496" footer="0.51180555555555496"/>
  <pageSetup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zoomScaleNormal="100" workbookViewId="0">
      <selection activeCell="H7" sqref="H7"/>
    </sheetView>
  </sheetViews>
  <sheetFormatPr defaultRowHeight="15" x14ac:dyDescent="0.25"/>
  <cols>
    <col min="1" max="1" width="16.42578125" style="76"/>
    <col min="2" max="2" width="15.42578125" style="131"/>
    <col min="3" max="3" width="21.85546875" style="167"/>
    <col min="4" max="4" width="10.5703125" style="76"/>
    <col min="5" max="6" width="10.5703125" style="179"/>
    <col min="7" max="7" width="10.140625" style="179"/>
    <col min="8" max="8" width="18.28515625" style="76"/>
    <col min="9" max="9" width="14.28515625" style="76" bestFit="1" customWidth="1"/>
    <col min="10" max="10" width="32" style="76"/>
    <col min="11" max="12" width="9.140625" style="76"/>
    <col min="13" max="13" width="6.140625" style="76"/>
    <col min="14" max="15" width="9.140625" style="76"/>
    <col min="16" max="16" width="15.7109375" style="76"/>
    <col min="17" max="16384" width="9.140625" style="76"/>
  </cols>
  <sheetData>
    <row r="1" spans="1:16" x14ac:dyDescent="0.25">
      <c r="A1" s="79" t="s">
        <v>193</v>
      </c>
      <c r="B1" s="75"/>
      <c r="C1" s="76"/>
      <c r="E1" s="76"/>
      <c r="F1" s="76"/>
      <c r="G1" s="76"/>
      <c r="L1" s="200"/>
      <c r="M1" s="200" t="s">
        <v>29</v>
      </c>
    </row>
    <row r="2" spans="1:16" x14ac:dyDescent="0.25">
      <c r="B2" s="76"/>
      <c r="C2" s="76"/>
      <c r="E2" s="76"/>
      <c r="F2" s="76"/>
      <c r="G2" s="76"/>
      <c r="I2" s="561" t="s">
        <v>49</v>
      </c>
      <c r="L2" s="200" t="s">
        <v>30</v>
      </c>
      <c r="M2" s="200">
        <v>1.1000000000000001</v>
      </c>
    </row>
    <row r="3" spans="1:16" x14ac:dyDescent="0.25">
      <c r="A3" s="79" t="s">
        <v>31</v>
      </c>
      <c r="B3" s="75"/>
      <c r="C3" s="373">
        <f>'VNPT TN '!H10</f>
        <v>97756798</v>
      </c>
      <c r="E3" s="76"/>
      <c r="F3" s="76"/>
      <c r="G3" s="76"/>
    </row>
    <row r="4" spans="1:16" x14ac:dyDescent="0.25">
      <c r="A4" s="79" t="s">
        <v>91</v>
      </c>
      <c r="B4" s="75"/>
      <c r="C4" s="374">
        <f>C3-H6</f>
        <v>88508790</v>
      </c>
      <c r="E4" s="76"/>
      <c r="F4" s="76"/>
      <c r="G4" s="76"/>
      <c r="L4" s="76" t="s">
        <v>194</v>
      </c>
    </row>
    <row r="5" spans="1:16" x14ac:dyDescent="0.25">
      <c r="B5" s="81" t="s">
        <v>34</v>
      </c>
      <c r="C5" s="172" t="s">
        <v>35</v>
      </c>
      <c r="D5" s="135" t="s">
        <v>36</v>
      </c>
      <c r="E5" s="83" t="s">
        <v>37</v>
      </c>
      <c r="F5" s="83" t="s">
        <v>38</v>
      </c>
      <c r="G5" s="83" t="s">
        <v>39</v>
      </c>
      <c r="H5" s="85" t="s">
        <v>40</v>
      </c>
      <c r="J5" s="86"/>
      <c r="L5" s="92" t="s">
        <v>388</v>
      </c>
      <c r="M5" s="92" t="s">
        <v>389</v>
      </c>
      <c r="N5" s="92" t="s">
        <v>390</v>
      </c>
    </row>
    <row r="6" spans="1:16" s="359" customFormat="1" x14ac:dyDescent="0.25">
      <c r="B6" s="368"/>
      <c r="C6" s="369" t="s">
        <v>205</v>
      </c>
      <c r="D6" s="370">
        <f>D16</f>
        <v>873.40000000000009</v>
      </c>
      <c r="E6" s="371">
        <f>F16</f>
        <v>873.40000000000009</v>
      </c>
      <c r="F6" s="371"/>
      <c r="G6" s="371"/>
      <c r="H6" s="372">
        <f>' Lãnh đạo ĐV'!F9</f>
        <v>9248008</v>
      </c>
      <c r="J6" s="360"/>
      <c r="L6" s="354"/>
      <c r="M6" s="354"/>
      <c r="N6" s="354"/>
    </row>
    <row r="7" spans="1:16" x14ac:dyDescent="0.25">
      <c r="B7" s="88" t="s">
        <v>195</v>
      </c>
      <c r="C7" s="89" t="s">
        <v>196</v>
      </c>
      <c r="D7" s="121">
        <f>D17</f>
        <v>854.7</v>
      </c>
      <c r="E7" s="25">
        <f>F17</f>
        <v>776.81999999999994</v>
      </c>
      <c r="F7" s="25">
        <v>0.9</v>
      </c>
      <c r="G7" s="25">
        <f>E7*F7</f>
        <v>699.13799999999992</v>
      </c>
      <c r="H7" s="91">
        <f>C$4/G$11*G7</f>
        <v>8164422.291752642</v>
      </c>
      <c r="J7" s="86"/>
      <c r="L7" s="90"/>
      <c r="M7" s="90"/>
      <c r="N7" s="90"/>
    </row>
    <row r="8" spans="1:16" x14ac:dyDescent="0.25">
      <c r="B8" s="88" t="s">
        <v>197</v>
      </c>
      <c r="C8" s="89" t="s">
        <v>198</v>
      </c>
      <c r="D8" s="121">
        <f>D20</f>
        <v>1370.9666666666667</v>
      </c>
      <c r="E8" s="25">
        <f>F20</f>
        <v>1266.1916666666666</v>
      </c>
      <c r="F8" s="25">
        <v>0.93</v>
      </c>
      <c r="G8" s="25">
        <f t="shared" ref="G8:G10" si="0">E8*F8</f>
        <v>1177.55825</v>
      </c>
      <c r="H8" s="91">
        <f t="shared" ref="H8:H10" si="1">C$4/G$11*G8</f>
        <v>13751337.827635219</v>
      </c>
      <c r="J8" s="86"/>
    </row>
    <row r="9" spans="1:16" x14ac:dyDescent="0.25">
      <c r="B9" s="88" t="s">
        <v>199</v>
      </c>
      <c r="C9" s="89" t="s">
        <v>200</v>
      </c>
      <c r="D9" s="121">
        <f>D25</f>
        <v>4299.9000000000005</v>
      </c>
      <c r="E9" s="25">
        <f>F25</f>
        <v>4325.8600000000006</v>
      </c>
      <c r="F9" s="25">
        <v>0.92</v>
      </c>
      <c r="G9" s="25">
        <f t="shared" si="0"/>
        <v>3979.7912000000006</v>
      </c>
      <c r="H9" s="91">
        <f t="shared" si="1"/>
        <v>46475368.224586569</v>
      </c>
      <c r="J9" s="86"/>
    </row>
    <row r="10" spans="1:16" x14ac:dyDescent="0.25">
      <c r="B10" s="88" t="s">
        <v>201</v>
      </c>
      <c r="C10" s="89" t="s">
        <v>202</v>
      </c>
      <c r="D10" s="121">
        <f>D37</f>
        <v>1893.1</v>
      </c>
      <c r="E10" s="25">
        <f>F37</f>
        <v>1893.1</v>
      </c>
      <c r="F10" s="25">
        <v>0.91</v>
      </c>
      <c r="G10" s="25">
        <f t="shared" si="0"/>
        <v>1722.721</v>
      </c>
      <c r="H10" s="91">
        <f t="shared" si="1"/>
        <v>20117661.65602557</v>
      </c>
      <c r="J10" s="86"/>
    </row>
    <row r="11" spans="1:16" x14ac:dyDescent="0.25">
      <c r="B11" s="78"/>
      <c r="C11" s="117"/>
      <c r="D11" s="128">
        <f>SUM(D6:D10)</f>
        <v>9292.0666666666675</v>
      </c>
      <c r="E11" s="97"/>
      <c r="F11" s="97"/>
      <c r="G11" s="97">
        <f>SUM(G7:G10)</f>
        <v>7579.2084500000001</v>
      </c>
      <c r="H11" s="99">
        <f>SUM(H6:H10)</f>
        <v>97756798.000000015</v>
      </c>
    </row>
    <row r="12" spans="1:16" x14ac:dyDescent="0.25">
      <c r="A12" s="107" t="s">
        <v>50</v>
      </c>
      <c r="B12" s="108"/>
      <c r="C12" s="102"/>
      <c r="D12" s="105"/>
      <c r="E12" s="80"/>
      <c r="F12" s="80"/>
      <c r="G12" s="80"/>
      <c r="H12" s="105"/>
      <c r="I12" s="106"/>
    </row>
    <row r="13" spans="1:16" x14ac:dyDescent="0.25">
      <c r="A13" s="86"/>
      <c r="B13" s="101"/>
      <c r="C13" s="102"/>
      <c r="D13" s="86"/>
      <c r="E13" s="76"/>
      <c r="F13" s="76"/>
      <c r="G13" s="76"/>
      <c r="H13" s="86"/>
      <c r="I13" s="86"/>
    </row>
    <row r="14" spans="1:16" s="115" customFormat="1" x14ac:dyDescent="0.25">
      <c r="A14" s="81" t="s">
        <v>51</v>
      </c>
      <c r="B14" s="110" t="s">
        <v>52</v>
      </c>
      <c r="C14" s="111" t="s">
        <v>53</v>
      </c>
      <c r="D14" s="81" t="s">
        <v>36</v>
      </c>
      <c r="E14" s="113" t="s">
        <v>54</v>
      </c>
      <c r="F14" s="113" t="s">
        <v>37</v>
      </c>
      <c r="G14" s="113" t="s">
        <v>55</v>
      </c>
      <c r="H14" s="81" t="s">
        <v>39</v>
      </c>
      <c r="I14" s="81" t="s">
        <v>56</v>
      </c>
      <c r="J14" s="81" t="s">
        <v>100</v>
      </c>
      <c r="L14" s="180"/>
    </row>
    <row r="15" spans="1:16" x14ac:dyDescent="0.25">
      <c r="A15" s="214" t="s">
        <v>430</v>
      </c>
      <c r="B15" s="202"/>
      <c r="C15" s="117"/>
      <c r="D15" s="264">
        <f>D16</f>
        <v>873.40000000000009</v>
      </c>
      <c r="E15" s="264"/>
      <c r="F15" s="264">
        <f t="shared" ref="F15:H15" si="2">F16</f>
        <v>873.40000000000009</v>
      </c>
      <c r="G15" s="264"/>
      <c r="H15" s="264">
        <f t="shared" si="2"/>
        <v>858.84304220000013</v>
      </c>
      <c r="I15" s="118">
        <f>H6</f>
        <v>9248008</v>
      </c>
      <c r="J15" s="87"/>
      <c r="K15" s="76" t="e">
        <f>VLOOKUP(B15,[2]CaNhan!$A$1:$D$252,4,0)</f>
        <v>#N/A</v>
      </c>
      <c r="L15" s="167" t="e">
        <f>D15-K15</f>
        <v>#N/A</v>
      </c>
      <c r="N15" s="215" t="s">
        <v>205</v>
      </c>
      <c r="O15" s="115"/>
      <c r="P15" s="115"/>
    </row>
    <row r="16" spans="1:16" s="125" customFormat="1" x14ac:dyDescent="0.25">
      <c r="A16" s="216"/>
      <c r="B16" s="124">
        <v>208</v>
      </c>
      <c r="C16" s="93" t="s">
        <v>205</v>
      </c>
      <c r="D16" s="133">
        <f>VLOOKUP(B16,[1]CaNhan!$A$1:$D$252,4,0)*1.1</f>
        <v>873.40000000000009</v>
      </c>
      <c r="E16" s="25">
        <f>VLOOKUP(B16,[1]CaNhan!$A$1:$E$252,5,0)</f>
        <v>1</v>
      </c>
      <c r="F16" s="25">
        <f>D16*E16</f>
        <v>873.40000000000009</v>
      </c>
      <c r="G16" s="25">
        <f>VLOOKUP(B16,[1]CaNhan!$A$1:$G$252,7,0)</f>
        <v>0.98333300000000001</v>
      </c>
      <c r="H16" s="121">
        <f>F16*G16</f>
        <v>858.84304220000013</v>
      </c>
      <c r="I16" s="155">
        <f>H6</f>
        <v>9248008</v>
      </c>
      <c r="J16" s="136"/>
      <c r="K16" s="254">
        <f>VLOOKUP(B16,[1]CaNhan!$A$1:$D$252,4,0)*1.1</f>
        <v>873.40000000000009</v>
      </c>
      <c r="L16" s="167">
        <f>D16-K16</f>
        <v>0</v>
      </c>
      <c r="N16" s="212" t="s">
        <v>388</v>
      </c>
      <c r="O16" s="212" t="s">
        <v>389</v>
      </c>
      <c r="P16" s="212" t="s">
        <v>390</v>
      </c>
    </row>
    <row r="17" spans="1:16" x14ac:dyDescent="0.25">
      <c r="A17" s="621" t="s">
        <v>196</v>
      </c>
      <c r="B17" s="81"/>
      <c r="C17" s="117"/>
      <c r="D17" s="264">
        <f>SUM(D18:D19)</f>
        <v>854.7</v>
      </c>
      <c r="E17" s="264"/>
      <c r="F17" s="264">
        <f t="shared" ref="F17:H17" si="3">SUM(F18:F19)</f>
        <v>776.81999999999994</v>
      </c>
      <c r="G17" s="264"/>
      <c r="H17" s="264">
        <f t="shared" si="3"/>
        <v>711.00658595999994</v>
      </c>
      <c r="I17" s="118">
        <f>H7</f>
        <v>8164422.291752642</v>
      </c>
      <c r="J17" s="87"/>
      <c r="L17" s="167"/>
    </row>
    <row r="18" spans="1:16" x14ac:dyDescent="0.25">
      <c r="A18" s="621"/>
      <c r="B18" s="120">
        <v>229</v>
      </c>
      <c r="C18" s="117" t="s">
        <v>203</v>
      </c>
      <c r="D18" s="133">
        <f>VLOOKUP(B18,[1]CaNhan!$A$1:$D$252,4,0)</f>
        <v>465.3</v>
      </c>
      <c r="E18" s="25">
        <f>VLOOKUP(B18,[1]CaNhan!$A$1:$E$252,5,0)</f>
        <v>1</v>
      </c>
      <c r="F18" s="25">
        <f t="shared" ref="F18:F19" si="4">D18*E18</f>
        <v>465.3</v>
      </c>
      <c r="G18" s="25">
        <f>VLOOKUP(B18,[1]CaNhan!$A$1:$G$252,7,0)</f>
        <v>0.936666</v>
      </c>
      <c r="H18" s="121">
        <f t="shared" ref="H18:H19" si="5">F18*G18</f>
        <v>435.83068980000002</v>
      </c>
      <c r="I18" s="122">
        <f>I$17/H$17*H18</f>
        <v>5004603.1492502037</v>
      </c>
      <c r="J18" s="87"/>
      <c r="K18" s="254">
        <f>VLOOKUP(B18,[1]CaNhan!$A$1:$D$252,4,0)</f>
        <v>465.3</v>
      </c>
      <c r="L18" s="167">
        <f>D18-K18</f>
        <v>0</v>
      </c>
    </row>
    <row r="19" spans="1:16" x14ac:dyDescent="0.25">
      <c r="A19" s="621"/>
      <c r="B19" s="120">
        <v>445</v>
      </c>
      <c r="C19" s="117" t="s">
        <v>204</v>
      </c>
      <c r="D19" s="133">
        <f>VLOOKUP(B19,[1]CaNhan!$A$1:$D$252,4,0)</f>
        <v>389.4</v>
      </c>
      <c r="E19" s="25">
        <f>VLOOKUP(B19,[1]CaNhan!$A$1:$E$252,5,0)</f>
        <v>0.8</v>
      </c>
      <c r="F19" s="25">
        <f t="shared" si="4"/>
        <v>311.52</v>
      </c>
      <c r="G19" s="25">
        <f>VLOOKUP(B19,[1]CaNhan!$A$1:$G$252,7,0)</f>
        <v>0.88333300000000003</v>
      </c>
      <c r="H19" s="121">
        <f t="shared" si="5"/>
        <v>275.17589615999998</v>
      </c>
      <c r="I19" s="122">
        <f>I$17/H$17*H19</f>
        <v>3159819.1425024397</v>
      </c>
      <c r="J19" s="87"/>
      <c r="K19" s="254">
        <f>VLOOKUP(B19,[1]CaNhan!$A$1:$D$252,4,0)</f>
        <v>389.4</v>
      </c>
      <c r="L19" s="167">
        <f t="shared" ref="L19:L42" si="6">D19-K19</f>
        <v>0</v>
      </c>
    </row>
    <row r="20" spans="1:16" s="507" customFormat="1" x14ac:dyDescent="0.25">
      <c r="A20" s="622" t="s">
        <v>198</v>
      </c>
      <c r="B20" s="504"/>
      <c r="C20" s="505"/>
      <c r="D20" s="503">
        <f>SUM(D21:D24)</f>
        <v>1370.9666666666667</v>
      </c>
      <c r="E20" s="503"/>
      <c r="F20" s="503">
        <f t="shared" ref="F20:H20" si="7">SUM(F21:F24)</f>
        <v>1266.1916666666666</v>
      </c>
      <c r="G20" s="503"/>
      <c r="H20" s="503">
        <f t="shared" si="7"/>
        <v>1227.4712091583333</v>
      </c>
      <c r="I20" s="481">
        <f>H8</f>
        <v>13751337.827635219</v>
      </c>
      <c r="J20" s="488"/>
      <c r="K20" s="166"/>
      <c r="L20" s="506"/>
      <c r="N20" s="508"/>
      <c r="O20" s="508"/>
      <c r="P20" s="508"/>
    </row>
    <row r="21" spans="1:16" s="125" customFormat="1" x14ac:dyDescent="0.25">
      <c r="A21" s="623"/>
      <c r="B21" s="124">
        <v>442</v>
      </c>
      <c r="C21" s="93" t="s">
        <v>361</v>
      </c>
      <c r="D21" s="133">
        <f>VLOOKUP(B21,[1]CaNhan!$A$1:$D$252,4,0)</f>
        <v>698.5</v>
      </c>
      <c r="E21" s="25">
        <f>VLOOKUP(B21,[1]CaNhan!$A$1:$E$252,5,0)</f>
        <v>0.85</v>
      </c>
      <c r="F21" s="25">
        <f>D21*E21</f>
        <v>593.72500000000002</v>
      </c>
      <c r="G21" s="25">
        <f>VLOOKUP(B21,[1]CaNhan!$A$1:$G$252,7,0)</f>
        <v>0.973333</v>
      </c>
      <c r="H21" s="121">
        <f>F21*G21</f>
        <v>577.89213542499999</v>
      </c>
      <c r="I21" s="155">
        <f>I$20/H$20*H21</f>
        <v>6474115.1750612091</v>
      </c>
      <c r="J21" s="93"/>
      <c r="K21" s="254">
        <f>VLOOKUP(B21,[1]CaNhan!$A$1:$D$252,4,0)</f>
        <v>698.5</v>
      </c>
      <c r="L21" s="167">
        <f t="shared" si="6"/>
        <v>0</v>
      </c>
      <c r="M21" s="222"/>
    </row>
    <row r="22" spans="1:16" s="421" customFormat="1" x14ac:dyDescent="0.25">
      <c r="A22" s="623"/>
      <c r="B22" s="416">
        <v>225</v>
      </c>
      <c r="C22" s="417" t="s">
        <v>221</v>
      </c>
      <c r="D22" s="509">
        <f>386*1.1/3</f>
        <v>141.53333333333333</v>
      </c>
      <c r="E22" s="418">
        <v>1</v>
      </c>
      <c r="F22" s="418">
        <f t="shared" ref="F22:F23" si="8">D22*E22</f>
        <v>141.53333333333333</v>
      </c>
      <c r="G22" s="418">
        <v>0.96</v>
      </c>
      <c r="H22" s="419">
        <f t="shared" ref="H22:H23" si="9">F22*G22</f>
        <v>135.87199999999999</v>
      </c>
      <c r="I22" s="155">
        <f t="shared" ref="I22:I24" si="10">I$20/H$20*H22</f>
        <v>1522171.5665311723</v>
      </c>
      <c r="J22" s="429" t="s">
        <v>429</v>
      </c>
      <c r="K22" s="510">
        <f>VLOOKUP(B22,[1]CaNhan!$A$1:$D$252,4,0)</f>
        <v>401.13333299999999</v>
      </c>
      <c r="L22" s="444">
        <f>D22-K22</f>
        <v>-259.59999966666669</v>
      </c>
      <c r="N22" s="421">
        <f>L22+L34</f>
        <v>-401.13333266666672</v>
      </c>
      <c r="O22" s="494">
        <f>K22+N22</f>
        <v>3.3333327564832871E-7</v>
      </c>
    </row>
    <row r="23" spans="1:16" s="421" customFormat="1" x14ac:dyDescent="0.25">
      <c r="A23" s="623"/>
      <c r="B23" s="416">
        <v>236</v>
      </c>
      <c r="C23" s="417" t="s">
        <v>219</v>
      </c>
      <c r="D23" s="509">
        <f>386*1.1/3</f>
        <v>141.53333333333333</v>
      </c>
      <c r="E23" s="418">
        <v>1</v>
      </c>
      <c r="F23" s="418">
        <f t="shared" si="8"/>
        <v>141.53333333333333</v>
      </c>
      <c r="G23" s="418">
        <v>0.97</v>
      </c>
      <c r="H23" s="419">
        <f t="shared" si="9"/>
        <v>137.28733333333332</v>
      </c>
      <c r="I23" s="155">
        <f t="shared" si="10"/>
        <v>1538027.5203492052</v>
      </c>
      <c r="J23" s="429" t="s">
        <v>429</v>
      </c>
      <c r="K23" s="510">
        <f>VLOOKUP(B23,[1]CaNhan!$A$1:$D$252,4,0)</f>
        <v>401.13333299999999</v>
      </c>
      <c r="L23" s="444">
        <f t="shared" ref="L23" si="11">D23-K23</f>
        <v>-259.59999966666669</v>
      </c>
      <c r="N23" s="421">
        <f>L23+L42</f>
        <v>-401.13333266666672</v>
      </c>
      <c r="O23" s="494">
        <f>K23+N23</f>
        <v>3.3333327564832871E-7</v>
      </c>
    </row>
    <row r="24" spans="1:16" x14ac:dyDescent="0.25">
      <c r="A24" s="628"/>
      <c r="B24" s="120">
        <v>212</v>
      </c>
      <c r="C24" s="117" t="s">
        <v>206</v>
      </c>
      <c r="D24" s="133">
        <f>VLOOKUP(B24,[1]CaNhan!$A$1:$D$252,4,0)</f>
        <v>389.4</v>
      </c>
      <c r="E24" s="25">
        <f>VLOOKUP(B24,[1]CaNhan!$A$1:$E$252,5,0)</f>
        <v>1</v>
      </c>
      <c r="F24" s="25">
        <f>D24*E24</f>
        <v>389.4</v>
      </c>
      <c r="G24" s="25">
        <f>VLOOKUP(B24,[1]CaNhan!$A$1:$G$252,7,0)</f>
        <v>0.96666600000000003</v>
      </c>
      <c r="H24" s="121">
        <f>F24*G24</f>
        <v>376.41974039999997</v>
      </c>
      <c r="I24" s="155">
        <f t="shared" si="10"/>
        <v>4217023.5656936318</v>
      </c>
      <c r="J24" s="87"/>
      <c r="K24" s="254">
        <f>VLOOKUP(B24,[1]CaNhan!$A$1:$D$252,4,0)</f>
        <v>389.4</v>
      </c>
      <c r="L24" s="167">
        <f t="shared" si="6"/>
        <v>0</v>
      </c>
    </row>
    <row r="25" spans="1:16" ht="15" customHeight="1" x14ac:dyDescent="0.25">
      <c r="A25" s="629" t="s">
        <v>200</v>
      </c>
      <c r="B25" s="202"/>
      <c r="C25" s="117"/>
      <c r="D25" s="264">
        <f>SUM(D26:D36)</f>
        <v>4299.9000000000005</v>
      </c>
      <c r="E25" s="264"/>
      <c r="F25" s="264">
        <f t="shared" ref="F25:H25" si="12">SUM(F26:F36)</f>
        <v>4325.8600000000006</v>
      </c>
      <c r="G25" s="264"/>
      <c r="H25" s="264">
        <f t="shared" si="12"/>
        <v>4159.1184986999997</v>
      </c>
      <c r="I25" s="118">
        <f>H9</f>
        <v>46475368.224586569</v>
      </c>
      <c r="J25" s="87"/>
      <c r="K25" s="76" t="e">
        <f>VLOOKUP(B25,[2]CaNhan!$A$1:$D$252,4,0)</f>
        <v>#N/A</v>
      </c>
      <c r="L25" s="167" t="e">
        <f t="shared" si="6"/>
        <v>#N/A</v>
      </c>
    </row>
    <row r="26" spans="1:16" s="125" customFormat="1" x14ac:dyDescent="0.25">
      <c r="A26" s="630"/>
      <c r="B26" s="124">
        <v>184</v>
      </c>
      <c r="C26" s="93" t="s">
        <v>207</v>
      </c>
      <c r="D26" s="133">
        <f>VLOOKUP(B26,[1]CaNhan!$A$1:$D$252,4,0)</f>
        <v>389.4</v>
      </c>
      <c r="E26" s="25">
        <f>VLOOKUP(B26,[1]CaNhan!$A$1:$E$252,5,0)</f>
        <v>1</v>
      </c>
      <c r="F26" s="25">
        <f t="shared" ref="F26:F34" si="13">D26*E26</f>
        <v>389.4</v>
      </c>
      <c r="G26" s="25">
        <f>VLOOKUP(B26,[1]CaNhan!$A$1:$G$252,7,0)</f>
        <v>0.94</v>
      </c>
      <c r="H26" s="121">
        <f t="shared" ref="H26:H34" si="14">F26*G26</f>
        <v>366.03599999999994</v>
      </c>
      <c r="I26" s="155">
        <f>I$25/H$25*H26</f>
        <v>4090207.5496940124</v>
      </c>
      <c r="J26" s="133"/>
      <c r="K26" s="254">
        <f>VLOOKUP(B26,[1]CaNhan!$A$1:$D$252,4,0)</f>
        <v>389.4</v>
      </c>
      <c r="L26" s="167">
        <f t="shared" si="6"/>
        <v>0</v>
      </c>
    </row>
    <row r="27" spans="1:16" s="125" customFormat="1" x14ac:dyDescent="0.25">
      <c r="A27" s="630"/>
      <c r="B27" s="124">
        <v>282</v>
      </c>
      <c r="C27" s="133" t="s">
        <v>227</v>
      </c>
      <c r="D27" s="133">
        <f>VLOOKUP(B27,[1]CaNhan!$A$1:$D$252,4,0)</f>
        <v>389.4</v>
      </c>
      <c r="E27" s="25">
        <f>VLOOKUP(B27,[1]CaNhan!$A$1:$E$252,5,0)</f>
        <v>1</v>
      </c>
      <c r="F27" s="25">
        <f t="shared" si="13"/>
        <v>389.4</v>
      </c>
      <c r="G27" s="25">
        <f>VLOOKUP(B27,[1]CaNhan!$A$1:$G$252,7,0)</f>
        <v>0.95666600000000002</v>
      </c>
      <c r="H27" s="121">
        <f t="shared" si="14"/>
        <v>372.52574039999996</v>
      </c>
      <c r="I27" s="155">
        <f t="shared" ref="I27:I36" si="15">I$25/H$25*H27</f>
        <v>4162726.0592931621</v>
      </c>
      <c r="J27" s="133"/>
      <c r="K27" s="254">
        <f>VLOOKUP(B27,[1]CaNhan!$A$1:$D$252,4,0)</f>
        <v>389.4</v>
      </c>
      <c r="L27" s="167">
        <f>D27-K27</f>
        <v>0</v>
      </c>
      <c r="N27" s="212"/>
      <c r="O27" s="212"/>
      <c r="P27" s="212"/>
    </row>
    <row r="28" spans="1:16" x14ac:dyDescent="0.25">
      <c r="A28" s="630"/>
      <c r="B28" s="120">
        <v>219</v>
      </c>
      <c r="C28" s="117" t="s">
        <v>208</v>
      </c>
      <c r="D28" s="133">
        <f>VLOOKUP(B28,[1]CaNhan!$A$1:$D$252,4,0)</f>
        <v>535.70000000000005</v>
      </c>
      <c r="E28" s="25">
        <f>VLOOKUP(B28,[1]CaNhan!$A$1:$E$252,5,0)</f>
        <v>1</v>
      </c>
      <c r="F28" s="25">
        <f t="shared" si="13"/>
        <v>535.70000000000005</v>
      </c>
      <c r="G28" s="25">
        <f>VLOOKUP(B28,[1]CaNhan!$A$1:$G$252,7,0)</f>
        <v>0.95333299999999999</v>
      </c>
      <c r="H28" s="121">
        <f t="shared" si="14"/>
        <v>510.70048810000003</v>
      </c>
      <c r="I28" s="155">
        <f t="shared" si="15"/>
        <v>5706736.4741693102</v>
      </c>
      <c r="J28" s="87"/>
      <c r="K28" s="254">
        <f>VLOOKUP(B28,[1]CaNhan!$A$1:$D$252,4,0)</f>
        <v>535.70000000000005</v>
      </c>
      <c r="L28" s="167">
        <f t="shared" si="6"/>
        <v>0</v>
      </c>
    </row>
    <row r="29" spans="1:16" x14ac:dyDescent="0.25">
      <c r="A29" s="630"/>
      <c r="B29" s="120">
        <v>220</v>
      </c>
      <c r="C29" s="117" t="s">
        <v>209</v>
      </c>
      <c r="D29" s="133">
        <f>VLOOKUP(B29,[1]CaNhan!$A$1:$D$252,4,0)</f>
        <v>389.4</v>
      </c>
      <c r="E29" s="25">
        <f>VLOOKUP(B29,[1]CaNhan!$A$1:$E$252,5,0)</f>
        <v>1</v>
      </c>
      <c r="F29" s="25">
        <f t="shared" si="13"/>
        <v>389.4</v>
      </c>
      <c r="G29" s="25">
        <f>VLOOKUP(B29,[1]CaNhan!$A$1:$G$252,7,0)</f>
        <v>0.98</v>
      </c>
      <c r="H29" s="121">
        <f t="shared" si="14"/>
        <v>381.61199999999997</v>
      </c>
      <c r="I29" s="155">
        <f t="shared" si="15"/>
        <v>4264258.9347873749</v>
      </c>
      <c r="J29" s="87"/>
      <c r="K29" s="254">
        <f>VLOOKUP(B29,[1]CaNhan!$A$1:$D$252,4,0)</f>
        <v>389.4</v>
      </c>
      <c r="L29" s="167">
        <f t="shared" si="6"/>
        <v>0</v>
      </c>
    </row>
    <row r="30" spans="1:16" x14ac:dyDescent="0.25">
      <c r="A30" s="630"/>
      <c r="B30" s="120">
        <v>223</v>
      </c>
      <c r="C30" s="117" t="s">
        <v>211</v>
      </c>
      <c r="D30" s="133">
        <f>VLOOKUP(B30,[1]CaNhan!$A$1:$D$252,4,0)</f>
        <v>389.4</v>
      </c>
      <c r="E30" s="25">
        <f>VLOOKUP(B30,[1]CaNhan!$A$1:$E$252,5,0)</f>
        <v>1</v>
      </c>
      <c r="F30" s="25">
        <f t="shared" si="13"/>
        <v>389.4</v>
      </c>
      <c r="G30" s="25">
        <f>VLOOKUP(B30,[1]CaNhan!$A$1:$G$252,7,0)</f>
        <v>0.98</v>
      </c>
      <c r="H30" s="121">
        <f t="shared" si="14"/>
        <v>381.61199999999997</v>
      </c>
      <c r="I30" s="155">
        <f t="shared" si="15"/>
        <v>4264258.9347873749</v>
      </c>
      <c r="J30" s="87"/>
      <c r="K30" s="254">
        <f>VLOOKUP(B30,[1]CaNhan!$A$1:$D$252,4,0)</f>
        <v>389.4</v>
      </c>
      <c r="L30" s="167">
        <f t="shared" si="6"/>
        <v>0</v>
      </c>
    </row>
    <row r="31" spans="1:16" s="125" customFormat="1" x14ac:dyDescent="0.25">
      <c r="A31" s="630"/>
      <c r="B31" s="124">
        <v>234</v>
      </c>
      <c r="C31" s="93" t="s">
        <v>220</v>
      </c>
      <c r="D31" s="133">
        <f>VLOOKUP(B31,[1]CaNhan!$A$1:$D$252,4,0)</f>
        <v>389.4</v>
      </c>
      <c r="E31" s="25">
        <f>VLOOKUP(B31,[1]CaNhan!$A$1:$E$252,5,0)</f>
        <v>1</v>
      </c>
      <c r="F31" s="25">
        <f t="shared" si="13"/>
        <v>389.4</v>
      </c>
      <c r="G31" s="25">
        <f>VLOOKUP(B31,[1]CaNhan!$A$1:$G$252,7,0)</f>
        <v>0.96</v>
      </c>
      <c r="H31" s="121">
        <f t="shared" si="14"/>
        <v>373.82399999999996</v>
      </c>
      <c r="I31" s="155">
        <f t="shared" si="15"/>
        <v>4177233.2422406939</v>
      </c>
      <c r="J31" s="133"/>
      <c r="K31" s="254">
        <f>VLOOKUP(B31,[1]CaNhan!$A$1:$D$252,4,0)</f>
        <v>389.4</v>
      </c>
      <c r="L31" s="167">
        <f t="shared" si="6"/>
        <v>0</v>
      </c>
    </row>
    <row r="32" spans="1:16" x14ac:dyDescent="0.25">
      <c r="A32" s="630"/>
      <c r="B32" s="120">
        <v>224</v>
      </c>
      <c r="C32" s="117" t="s">
        <v>212</v>
      </c>
      <c r="D32" s="133">
        <f>VLOOKUP(B32,[1]CaNhan!$A$1:$D$252,4,0)</f>
        <v>389.4</v>
      </c>
      <c r="E32" s="25">
        <f>VLOOKUP(B32,[1]CaNhan!$A$1:$E$252,5,0)</f>
        <v>1</v>
      </c>
      <c r="F32" s="25">
        <f t="shared" si="13"/>
        <v>389.4</v>
      </c>
      <c r="G32" s="25">
        <f>VLOOKUP(B32,[1]CaNhan!$A$1:$G$252,7,0)</f>
        <v>0.99</v>
      </c>
      <c r="H32" s="121">
        <f t="shared" si="14"/>
        <v>385.50599999999997</v>
      </c>
      <c r="I32" s="155">
        <f t="shared" si="15"/>
        <v>4307771.7810607152</v>
      </c>
      <c r="J32" s="87"/>
      <c r="K32" s="254">
        <f>VLOOKUP(B32,[1]CaNhan!$A$1:$D$252,4,0)</f>
        <v>389.4</v>
      </c>
      <c r="L32" s="167">
        <f t="shared" si="6"/>
        <v>0</v>
      </c>
    </row>
    <row r="33" spans="1:12" x14ac:dyDescent="0.25">
      <c r="A33" s="630"/>
      <c r="B33" s="120">
        <v>226</v>
      </c>
      <c r="C33" s="117" t="s">
        <v>213</v>
      </c>
      <c r="D33" s="133">
        <f>VLOOKUP(B33,[1]CaNhan!$A$1:$D$252,4,0)</f>
        <v>389.4</v>
      </c>
      <c r="E33" s="25">
        <f>VLOOKUP(B33,[1]CaNhan!$A$1:$E$252,5,0)</f>
        <v>1</v>
      </c>
      <c r="F33" s="25">
        <f t="shared" si="13"/>
        <v>389.4</v>
      </c>
      <c r="G33" s="25">
        <f>VLOOKUP(B33,[1]CaNhan!$A$1:$G$252,7,0)</f>
        <v>0.95</v>
      </c>
      <c r="H33" s="121">
        <f t="shared" si="14"/>
        <v>369.92999999999995</v>
      </c>
      <c r="I33" s="155">
        <f t="shared" si="15"/>
        <v>4133720.3959673531</v>
      </c>
      <c r="J33" s="87"/>
      <c r="K33" s="254">
        <f>VLOOKUP(B33,[1]CaNhan!$A$1:$D$252,4,0)</f>
        <v>389.4</v>
      </c>
      <c r="L33" s="167">
        <f t="shared" si="6"/>
        <v>0</v>
      </c>
    </row>
    <row r="34" spans="1:12" s="421" customFormat="1" x14ac:dyDescent="0.25">
      <c r="A34" s="630"/>
      <c r="B34" s="416">
        <v>225</v>
      </c>
      <c r="C34" s="417" t="s">
        <v>221</v>
      </c>
      <c r="D34" s="439">
        <f>389.4*2/3</f>
        <v>259.59999999999997</v>
      </c>
      <c r="E34" s="418">
        <v>1.1000000000000001</v>
      </c>
      <c r="F34" s="418">
        <f t="shared" si="13"/>
        <v>285.56</v>
      </c>
      <c r="G34" s="418">
        <v>0.94</v>
      </c>
      <c r="H34" s="419">
        <f t="shared" si="14"/>
        <v>268.4264</v>
      </c>
      <c r="I34" s="155">
        <f t="shared" si="15"/>
        <v>2999485.5364422761</v>
      </c>
      <c r="J34" s="439"/>
      <c r="K34" s="510">
        <f>VLOOKUP(B34,[1]CaNhan!$A$1:$D$252,4,0)</f>
        <v>401.13333299999999</v>
      </c>
      <c r="L34" s="444">
        <f>D34-K34</f>
        <v>-141.53333300000003</v>
      </c>
    </row>
    <row r="35" spans="1:12" x14ac:dyDescent="0.25">
      <c r="A35" s="630"/>
      <c r="B35" s="120">
        <v>295</v>
      </c>
      <c r="C35" s="117" t="s">
        <v>214</v>
      </c>
      <c r="D35" s="133">
        <f>VLOOKUP(B35,[1]CaNhan!$A$1:$D$252,4,0)</f>
        <v>389.4</v>
      </c>
      <c r="E35" s="25">
        <f>VLOOKUP(B35,[1]CaNhan!$A$1:$E$252,5,0)</f>
        <v>1</v>
      </c>
      <c r="F35" s="25">
        <f t="shared" ref="F35:F36" si="16">D35*E35</f>
        <v>389.4</v>
      </c>
      <c r="G35" s="25">
        <f>VLOOKUP(B35,[1]CaNhan!$A$1:$G$252,7,0)</f>
        <v>0.973333</v>
      </c>
      <c r="H35" s="121">
        <f t="shared" ref="H35:H36" si="17">F35*G35</f>
        <v>379.01587019999999</v>
      </c>
      <c r="I35" s="155">
        <f t="shared" si="15"/>
        <v>4235248.9201769391</v>
      </c>
      <c r="J35" s="87"/>
      <c r="K35" s="254">
        <f>VLOOKUP(B35,[1]CaNhan!$A$1:$D$252,4,0)</f>
        <v>389.4</v>
      </c>
      <c r="L35" s="167">
        <f t="shared" si="6"/>
        <v>0</v>
      </c>
    </row>
    <row r="36" spans="1:12" ht="15" customHeight="1" x14ac:dyDescent="0.25">
      <c r="A36" s="631"/>
      <c r="B36" s="120">
        <v>431</v>
      </c>
      <c r="C36" s="117" t="s">
        <v>215</v>
      </c>
      <c r="D36" s="133">
        <f>VLOOKUP(B36,[1]CaNhan!$A$1:$D$252,4,0)</f>
        <v>389.4</v>
      </c>
      <c r="E36" s="25">
        <f>VLOOKUP(B36,[1]CaNhan!$A$1:$E$252,5,0)</f>
        <v>1</v>
      </c>
      <c r="F36" s="25">
        <f t="shared" si="16"/>
        <v>389.4</v>
      </c>
      <c r="G36" s="25">
        <f>VLOOKUP(B36,[1]CaNhan!$A$1:$G$252,7,0)</f>
        <v>0.95</v>
      </c>
      <c r="H36" s="121">
        <f t="shared" si="17"/>
        <v>369.92999999999995</v>
      </c>
      <c r="I36" s="155">
        <f t="shared" si="15"/>
        <v>4133720.3959673531</v>
      </c>
      <c r="J36" s="87"/>
      <c r="K36" s="254">
        <f>VLOOKUP(B36,[1]CaNhan!$A$1:$D$252,4,0)</f>
        <v>389.4</v>
      </c>
      <c r="L36" s="167">
        <f t="shared" si="6"/>
        <v>0</v>
      </c>
    </row>
    <row r="37" spans="1:12" ht="15" customHeight="1" x14ac:dyDescent="0.25">
      <c r="A37" s="627" t="s">
        <v>202</v>
      </c>
      <c r="B37" s="217"/>
      <c r="C37" s="95"/>
      <c r="D37" s="264">
        <f>SUM(D38:D42)</f>
        <v>1893.1</v>
      </c>
      <c r="E37" s="264"/>
      <c r="F37" s="264">
        <f t="shared" ref="F37:H37" si="18">SUM(F38:F42)</f>
        <v>1893.1</v>
      </c>
      <c r="G37" s="264"/>
      <c r="H37" s="264">
        <f t="shared" si="18"/>
        <v>1790.1176105999996</v>
      </c>
      <c r="I37" s="129">
        <f>H10</f>
        <v>20117661.65602557</v>
      </c>
      <c r="J37" s="87"/>
      <c r="K37" s="76" t="e">
        <f>VLOOKUP(B37,[2]CaNhan!$A$1:$D$252,4,0)</f>
        <v>#N/A</v>
      </c>
      <c r="L37" s="167" t="e">
        <f t="shared" si="6"/>
        <v>#N/A</v>
      </c>
    </row>
    <row r="38" spans="1:12" x14ac:dyDescent="0.25">
      <c r="A38" s="627"/>
      <c r="B38" s="120">
        <v>211</v>
      </c>
      <c r="C38" s="117" t="s">
        <v>216</v>
      </c>
      <c r="D38" s="133">
        <f>VLOOKUP(B38,[1]CaNhan!$A$1:$D$252,4,0)</f>
        <v>389.4</v>
      </c>
      <c r="E38" s="25">
        <f>VLOOKUP(B38,[1]CaNhan!$A$1:$E$252,5,0)</f>
        <v>1</v>
      </c>
      <c r="F38" s="25">
        <f t="shared" ref="F38:F42" si="19">D38*E38</f>
        <v>389.4</v>
      </c>
      <c r="G38" s="25">
        <f>VLOOKUP(B38,[1]CaNhan!$A$1:$G$252,7,0)</f>
        <v>0.92333299999999996</v>
      </c>
      <c r="H38" s="121">
        <f t="shared" ref="H38:H42" si="20">F38*G38</f>
        <v>359.54587019999997</v>
      </c>
      <c r="I38" s="218">
        <f>I$37/H$37*H38</f>
        <v>4040640.7510177521</v>
      </c>
      <c r="J38" s="87"/>
      <c r="K38" s="254">
        <f>VLOOKUP(B38,[1]CaNhan!$A$1:$D$252,4,0)</f>
        <v>389.4</v>
      </c>
      <c r="L38" s="167">
        <f t="shared" si="6"/>
        <v>0</v>
      </c>
    </row>
    <row r="39" spans="1:12" s="125" customFormat="1" x14ac:dyDescent="0.25">
      <c r="A39" s="627"/>
      <c r="B39" s="187">
        <v>222</v>
      </c>
      <c r="C39" s="93" t="s">
        <v>210</v>
      </c>
      <c r="D39" s="133">
        <f>VLOOKUP(B39,[1]CaNhan!$A$1:$D$252,4,0)</f>
        <v>389.4</v>
      </c>
      <c r="E39" s="25">
        <f>VLOOKUP(B39,[1]CaNhan!$A$1:$E$252,5,0)</f>
        <v>1</v>
      </c>
      <c r="F39" s="25">
        <f t="shared" si="19"/>
        <v>389.4</v>
      </c>
      <c r="G39" s="25">
        <f>VLOOKUP(B39,[1]CaNhan!$A$1:$G$252,7,0)</f>
        <v>0.96</v>
      </c>
      <c r="H39" s="121">
        <f t="shared" si="20"/>
        <v>373.82399999999996</v>
      </c>
      <c r="I39" s="218">
        <f t="shared" ref="I39:I42" si="21">I$37/H$37*H39</f>
        <v>4201100.9256433398</v>
      </c>
      <c r="J39" s="2" t="s">
        <v>386</v>
      </c>
      <c r="K39" s="254">
        <f>VLOOKUP(B39,[1]CaNhan!$A$1:$D$252,4,0)</f>
        <v>389.4</v>
      </c>
      <c r="L39" s="167">
        <f t="shared" si="6"/>
        <v>0</v>
      </c>
    </row>
    <row r="40" spans="1:12" x14ac:dyDescent="0.25">
      <c r="A40" s="627"/>
      <c r="B40" s="120">
        <v>231</v>
      </c>
      <c r="C40" s="117" t="s">
        <v>217</v>
      </c>
      <c r="D40" s="133">
        <f>VLOOKUP(B40,[1]CaNhan!$A$1:$D$252,4,0)</f>
        <v>465.3</v>
      </c>
      <c r="E40" s="25">
        <f>VLOOKUP(B40,[1]CaNhan!$A$1:$E$252,5,0)</f>
        <v>1</v>
      </c>
      <c r="F40" s="25">
        <f t="shared" si="19"/>
        <v>465.3</v>
      </c>
      <c r="G40" s="25">
        <f>VLOOKUP(B40,[1]CaNhan!$A$1:$G$252,7,0)</f>
        <v>0.96</v>
      </c>
      <c r="H40" s="121">
        <f t="shared" si="20"/>
        <v>446.68799999999999</v>
      </c>
      <c r="I40" s="218">
        <f t="shared" si="21"/>
        <v>5019959.580641618</v>
      </c>
      <c r="J40" s="87"/>
      <c r="K40" s="254">
        <f>VLOOKUP(B40,[1]CaNhan!$A$1:$D$252,4,0)</f>
        <v>465.3</v>
      </c>
      <c r="L40" s="167">
        <f t="shared" si="6"/>
        <v>0</v>
      </c>
    </row>
    <row r="41" spans="1:12" x14ac:dyDescent="0.25">
      <c r="A41" s="627"/>
      <c r="B41" s="120">
        <v>232</v>
      </c>
      <c r="C41" s="117" t="s">
        <v>218</v>
      </c>
      <c r="D41" s="133">
        <f>VLOOKUP(B41,[1]CaNhan!$A$1:$D$252,4,0)</f>
        <v>389.4</v>
      </c>
      <c r="E41" s="25">
        <f>VLOOKUP(B41,[1]CaNhan!$A$1:$E$252,5,0)</f>
        <v>1</v>
      </c>
      <c r="F41" s="25">
        <f t="shared" si="19"/>
        <v>389.4</v>
      </c>
      <c r="G41" s="25">
        <f>VLOOKUP(B41,[1]CaNhan!$A$1:$G$252,7,0)</f>
        <v>0.94666600000000001</v>
      </c>
      <c r="H41" s="121">
        <f t="shared" si="20"/>
        <v>368.63174039999996</v>
      </c>
      <c r="I41" s="218">
        <f t="shared" si="21"/>
        <v>4142749.3842448727</v>
      </c>
      <c r="J41" s="87"/>
      <c r="K41" s="254">
        <f>VLOOKUP(B41,[1]CaNhan!$A$1:$D$252,4,0)</f>
        <v>389.4</v>
      </c>
      <c r="L41" s="167">
        <f t="shared" si="6"/>
        <v>0</v>
      </c>
    </row>
    <row r="42" spans="1:12" s="421" customFormat="1" x14ac:dyDescent="0.25">
      <c r="A42" s="627"/>
      <c r="B42" s="416">
        <v>236</v>
      </c>
      <c r="C42" s="417" t="s">
        <v>219</v>
      </c>
      <c r="D42" s="133">
        <f>389.4*2/3</f>
        <v>259.59999999999997</v>
      </c>
      <c r="E42" s="25">
        <v>1</v>
      </c>
      <c r="F42" s="418">
        <f t="shared" si="19"/>
        <v>259.59999999999997</v>
      </c>
      <c r="G42" s="25">
        <v>0.93</v>
      </c>
      <c r="H42" s="419">
        <f t="shared" si="20"/>
        <v>241.42799999999997</v>
      </c>
      <c r="I42" s="218">
        <f t="shared" si="21"/>
        <v>2713211.0144779901</v>
      </c>
      <c r="J42" s="443"/>
      <c r="K42" s="254">
        <f>VLOOKUP(B42,[1]CaNhan!$A$1:$D$252,4,0)</f>
        <v>401.13333299999999</v>
      </c>
      <c r="L42" s="444">
        <f t="shared" si="6"/>
        <v>-141.53333300000003</v>
      </c>
    </row>
  </sheetData>
  <mergeCells count="4">
    <mergeCell ref="A17:A19"/>
    <mergeCell ref="A37:A42"/>
    <mergeCell ref="A20:A24"/>
    <mergeCell ref="A25:A36"/>
  </mergeCells>
  <pageMargins left="0.7" right="0.7" top="0.75" bottom="0.75" header="0.51180555555555496" footer="0.51180555555555496"/>
  <pageSetup paperSize="9"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zoomScaleNormal="100" workbookViewId="0">
      <selection activeCell="H7" sqref="H7"/>
    </sheetView>
  </sheetViews>
  <sheetFormatPr defaultRowHeight="15" x14ac:dyDescent="0.25"/>
  <cols>
    <col min="1" max="1" width="15.42578125" style="76"/>
    <col min="2" max="2" width="15.42578125" style="131"/>
    <col min="3" max="3" width="21.85546875" style="76"/>
    <col min="4" max="4" width="10.5703125" style="167"/>
    <col min="5" max="6" width="10.5703125" style="179"/>
    <col min="7" max="7" width="12.42578125" style="179"/>
    <col min="8" max="8" width="15" style="76" customWidth="1"/>
    <col min="9" max="9" width="14.5703125" style="76" customWidth="1"/>
    <col min="10" max="10" width="19.42578125" style="76"/>
    <col min="11" max="11" width="9.5703125" style="76" bestFit="1" customWidth="1"/>
    <col min="12" max="12" width="12.5703125" style="76"/>
    <col min="13" max="13" width="15.85546875" style="76"/>
    <col min="14" max="14" width="12.5703125" style="76"/>
    <col min="15" max="15" width="9.140625" style="76"/>
    <col min="16" max="16" width="15.7109375" style="76"/>
    <col min="17" max="16384" width="9.140625" style="76"/>
  </cols>
  <sheetData>
    <row r="1" spans="1:15" x14ac:dyDescent="0.25">
      <c r="A1" s="74" t="s">
        <v>222</v>
      </c>
      <c r="B1" s="75"/>
      <c r="D1" s="76"/>
      <c r="E1" s="76"/>
      <c r="F1" s="76"/>
      <c r="G1" s="77"/>
      <c r="K1" s="200"/>
      <c r="L1" s="200" t="s">
        <v>29</v>
      </c>
    </row>
    <row r="2" spans="1:15" x14ac:dyDescent="0.25">
      <c r="B2" s="76"/>
      <c r="D2" s="76"/>
      <c r="E2" s="76"/>
      <c r="F2" s="76"/>
      <c r="G2" s="77"/>
      <c r="K2" s="200" t="s">
        <v>30</v>
      </c>
      <c r="L2" s="200">
        <v>1.1000000000000001</v>
      </c>
    </row>
    <row r="3" spans="1:15" x14ac:dyDescent="0.25">
      <c r="A3" s="79" t="s">
        <v>31</v>
      </c>
      <c r="B3" s="75"/>
      <c r="C3" s="106">
        <f>'VNPT TN '!H11</f>
        <v>49260540</v>
      </c>
      <c r="D3" s="76"/>
      <c r="E3" s="76"/>
      <c r="F3" s="76"/>
      <c r="G3" s="77"/>
      <c r="I3" s="561" t="s">
        <v>49</v>
      </c>
    </row>
    <row r="4" spans="1:15" x14ac:dyDescent="0.25">
      <c r="A4" s="79" t="s">
        <v>91</v>
      </c>
      <c r="B4" s="75"/>
      <c r="C4" s="375">
        <f>C3-H6</f>
        <v>39815766</v>
      </c>
      <c r="D4" s="76"/>
      <c r="E4" s="76"/>
      <c r="F4" s="76"/>
      <c r="G4" s="77"/>
      <c r="K4" s="76" t="s">
        <v>33</v>
      </c>
    </row>
    <row r="5" spans="1:15" x14ac:dyDescent="0.25">
      <c r="B5" s="81" t="s">
        <v>34</v>
      </c>
      <c r="C5" s="134" t="s">
        <v>35</v>
      </c>
      <c r="D5" s="82" t="s">
        <v>36</v>
      </c>
      <c r="E5" s="83" t="s">
        <v>37</v>
      </c>
      <c r="F5" s="83" t="s">
        <v>38</v>
      </c>
      <c r="G5" s="282" t="s">
        <v>39</v>
      </c>
      <c r="H5" s="85" t="s">
        <v>40</v>
      </c>
      <c r="J5" s="86"/>
      <c r="K5" s="87" t="s">
        <v>388</v>
      </c>
      <c r="L5" s="87" t="s">
        <v>389</v>
      </c>
      <c r="M5" s="87" t="s">
        <v>390</v>
      </c>
    </row>
    <row r="6" spans="1:15" x14ac:dyDescent="0.25">
      <c r="B6" s="496"/>
      <c r="C6" s="364" t="s">
        <v>334</v>
      </c>
      <c r="D6" s="471">
        <f>D13</f>
        <v>873.40000000000009</v>
      </c>
      <c r="E6" s="379">
        <f>F13</f>
        <v>873.40000000000009</v>
      </c>
      <c r="F6" s="83"/>
      <c r="G6" s="282"/>
      <c r="H6" s="251">
        <f>' Lãnh đạo ĐV'!F10</f>
        <v>9444774</v>
      </c>
      <c r="J6" s="86"/>
      <c r="K6" s="87"/>
      <c r="L6" s="87"/>
      <c r="M6" s="87"/>
    </row>
    <row r="7" spans="1:15" x14ac:dyDescent="0.25">
      <c r="B7" s="88" t="s">
        <v>223</v>
      </c>
      <c r="C7" s="144" t="s">
        <v>224</v>
      </c>
      <c r="D7" s="175">
        <f>D15</f>
        <v>141.53333333333333</v>
      </c>
      <c r="E7" s="25">
        <f>F15</f>
        <v>141.53333333333333</v>
      </c>
      <c r="F7" s="25">
        <v>0.94</v>
      </c>
      <c r="G7" s="154">
        <f>E7*F7</f>
        <v>133.04133333333331</v>
      </c>
      <c r="H7" s="91">
        <f>C$4/G$9*G7</f>
        <v>1568952.6179965544</v>
      </c>
      <c r="I7" s="70" t="s">
        <v>432</v>
      </c>
      <c r="J7" s="86"/>
      <c r="K7" s="87"/>
      <c r="L7" s="87"/>
      <c r="M7" s="87"/>
    </row>
    <row r="8" spans="1:15" x14ac:dyDescent="0.25">
      <c r="B8" s="88" t="s">
        <v>225</v>
      </c>
      <c r="C8" s="144" t="s">
        <v>226</v>
      </c>
      <c r="D8" s="89">
        <f>D17</f>
        <v>3521.1000000000004</v>
      </c>
      <c r="E8" s="25">
        <f>F17</f>
        <v>3378.32</v>
      </c>
      <c r="F8" s="25">
        <v>0.96</v>
      </c>
      <c r="G8" s="154">
        <f>E8*F8</f>
        <v>3243.1871999999998</v>
      </c>
      <c r="H8" s="91">
        <f>C$4/G$9*G8</f>
        <v>38246813.382003449</v>
      </c>
      <c r="J8" s="86"/>
    </row>
    <row r="9" spans="1:15" x14ac:dyDescent="0.25">
      <c r="B9" s="78"/>
      <c r="C9" s="87"/>
      <c r="D9" s="516">
        <f>SUM(D6:D8)</f>
        <v>4536.0333333333338</v>
      </c>
      <c r="E9" s="97"/>
      <c r="F9" s="97"/>
      <c r="G9" s="98">
        <f>SUM(G7:G8)</f>
        <v>3376.228533333333</v>
      </c>
      <c r="H9" s="99">
        <f>SUM(H6:H8)</f>
        <v>49260540</v>
      </c>
    </row>
    <row r="10" spans="1:15" x14ac:dyDescent="0.25">
      <c r="A10" s="107" t="s">
        <v>50</v>
      </c>
      <c r="B10" s="108"/>
      <c r="C10" s="86"/>
      <c r="D10" s="103"/>
      <c r="E10" s="80"/>
      <c r="F10" s="80"/>
      <c r="H10" s="105"/>
      <c r="I10" s="106"/>
      <c r="K10" s="76">
        <f>487*L2</f>
        <v>535.70000000000005</v>
      </c>
    </row>
    <row r="11" spans="1:15" x14ac:dyDescent="0.25">
      <c r="A11" s="86"/>
      <c r="B11" s="101"/>
      <c r="C11" s="86"/>
      <c r="D11" s="102"/>
      <c r="E11" s="76"/>
      <c r="F11" s="76"/>
      <c r="G11" s="77"/>
      <c r="H11" s="86"/>
      <c r="I11" s="86"/>
    </row>
    <row r="12" spans="1:15" s="115" customFormat="1" x14ac:dyDescent="0.25">
      <c r="A12" s="81" t="s">
        <v>51</v>
      </c>
      <c r="B12" s="110" t="s">
        <v>52</v>
      </c>
      <c r="C12" s="110" t="s">
        <v>53</v>
      </c>
      <c r="D12" s="112" t="s">
        <v>36</v>
      </c>
      <c r="E12" s="113" t="s">
        <v>54</v>
      </c>
      <c r="F12" s="113" t="s">
        <v>37</v>
      </c>
      <c r="G12" s="98" t="s">
        <v>55</v>
      </c>
      <c r="H12" s="151" t="s">
        <v>39</v>
      </c>
      <c r="I12" s="81" t="s">
        <v>56</v>
      </c>
      <c r="J12" s="81" t="s">
        <v>100</v>
      </c>
    </row>
    <row r="13" spans="1:15" ht="15" customHeight="1" x14ac:dyDescent="0.25">
      <c r="A13" s="632" t="s">
        <v>430</v>
      </c>
      <c r="B13" s="202"/>
      <c r="C13" s="87"/>
      <c r="D13" s="146">
        <f>D14</f>
        <v>873.40000000000009</v>
      </c>
      <c r="E13" s="146"/>
      <c r="F13" s="146">
        <f t="shared" ref="F13:H13" si="0">F14</f>
        <v>873.40000000000009</v>
      </c>
      <c r="G13" s="146"/>
      <c r="H13" s="146">
        <f t="shared" si="0"/>
        <v>855.93200000000013</v>
      </c>
      <c r="I13" s="118">
        <f>H6</f>
        <v>9444774</v>
      </c>
      <c r="J13" s="87"/>
      <c r="M13" s="79"/>
    </row>
    <row r="14" spans="1:15" s="125" customFormat="1" ht="14.25" customHeight="1" x14ac:dyDescent="0.25">
      <c r="A14" s="632"/>
      <c r="B14" s="187">
        <v>46</v>
      </c>
      <c r="C14" s="93" t="s">
        <v>334</v>
      </c>
      <c r="D14" s="1">
        <f>VLOOKUP(B14,[1]CaNhan!$A$1:$D$252,4,0)*1.1</f>
        <v>873.40000000000009</v>
      </c>
      <c r="E14" s="1">
        <f>VLOOKUP(B14,[1]CaNhan!$A$1:$E$252,5,0)</f>
        <v>1</v>
      </c>
      <c r="F14" s="1">
        <f>D14*E14</f>
        <v>873.40000000000009</v>
      </c>
      <c r="G14" s="283">
        <f>VLOOKUP(B14,[1]CaNhan!$A$1:$G$252,7,0)</f>
        <v>0.98</v>
      </c>
      <c r="H14" s="1">
        <f>F14*G14</f>
        <v>855.93200000000013</v>
      </c>
      <c r="I14" s="220">
        <f>I13/H13*H14</f>
        <v>9444774</v>
      </c>
      <c r="J14" s="136"/>
      <c r="K14" s="221">
        <f>VLOOKUP(B14,[1]CaNhan!$A$1:$D$252,4,0)*1.1</f>
        <v>873.40000000000009</v>
      </c>
      <c r="L14" s="221">
        <f>D14-K14</f>
        <v>0</v>
      </c>
    </row>
    <row r="15" spans="1:15" s="507" customFormat="1" ht="14.25" customHeight="1" x14ac:dyDescent="0.25">
      <c r="A15" s="623" t="s">
        <v>224</v>
      </c>
      <c r="B15" s="511"/>
      <c r="C15" s="505"/>
      <c r="D15" s="512">
        <f>D16</f>
        <v>141.53333333333333</v>
      </c>
      <c r="E15" s="512"/>
      <c r="F15" s="512">
        <f t="shared" ref="F15:H15" si="1">F16</f>
        <v>141.53333333333333</v>
      </c>
      <c r="G15" s="512"/>
      <c r="H15" s="512">
        <f t="shared" si="1"/>
        <v>127.38</v>
      </c>
      <c r="I15" s="513">
        <f>H7</f>
        <v>1568952.6179965544</v>
      </c>
      <c r="J15" s="488"/>
      <c r="K15" s="514"/>
      <c r="L15" s="514"/>
      <c r="M15" s="515"/>
      <c r="N15" s="515"/>
      <c r="O15" s="515"/>
    </row>
    <row r="16" spans="1:15" s="421" customFormat="1" x14ac:dyDescent="0.25">
      <c r="A16" s="628"/>
      <c r="B16" s="416">
        <v>299</v>
      </c>
      <c r="C16" s="439" t="s">
        <v>234</v>
      </c>
      <c r="D16" s="418">
        <f>386*1.1/3</f>
        <v>141.53333333333333</v>
      </c>
      <c r="E16" s="418">
        <v>1</v>
      </c>
      <c r="F16" s="418">
        <f>D16*E16</f>
        <v>141.53333333333333</v>
      </c>
      <c r="G16" s="440">
        <v>0.9</v>
      </c>
      <c r="H16" s="418">
        <f>F16*G16</f>
        <v>127.38</v>
      </c>
      <c r="I16" s="422">
        <f>I$15/H$15*H16</f>
        <v>1568952.6179965544</v>
      </c>
      <c r="J16" s="429" t="s">
        <v>429</v>
      </c>
      <c r="K16" s="441">
        <f>VLOOKUP(B16,[1]CaNhan!$A$1:$D$252,4,0)</f>
        <v>401.13333299999999</v>
      </c>
      <c r="L16" s="441">
        <f>D16-K16</f>
        <v>-259.59999966666669</v>
      </c>
      <c r="M16" s="494">
        <f>L16+L25</f>
        <v>-401.13333266666672</v>
      </c>
      <c r="N16" s="494">
        <f>K16+M16</f>
        <v>3.3333327564832871E-7</v>
      </c>
    </row>
    <row r="17" spans="1:16" ht="15" customHeight="1" x14ac:dyDescent="0.25">
      <c r="A17" s="632" t="s">
        <v>226</v>
      </c>
      <c r="B17" s="202"/>
      <c r="C17" s="87"/>
      <c r="D17" s="264">
        <f>SUM(D18:D26)</f>
        <v>3521.1000000000004</v>
      </c>
      <c r="E17" s="264"/>
      <c r="F17" s="264">
        <f t="shared" ref="F17:H17" si="2">SUM(F18:F26)</f>
        <v>3378.32</v>
      </c>
      <c r="G17" s="264"/>
      <c r="H17" s="264">
        <f t="shared" si="2"/>
        <v>3235.2997065399995</v>
      </c>
      <c r="I17" s="118">
        <f>H8</f>
        <v>38246813.382003449</v>
      </c>
      <c r="J17" s="429"/>
      <c r="K17" s="221" t="e">
        <f>VLOOKUP(B17,[2]CaNhan!$A$1:$D$252,4,0)</f>
        <v>#N/A</v>
      </c>
      <c r="L17" s="221" t="e">
        <f t="shared" ref="L17" si="3">K17-D17</f>
        <v>#N/A</v>
      </c>
    </row>
    <row r="18" spans="1:16" x14ac:dyDescent="0.25">
      <c r="A18" s="632"/>
      <c r="B18" s="120">
        <v>228</v>
      </c>
      <c r="C18" s="87" t="s">
        <v>228</v>
      </c>
      <c r="D18" s="1">
        <f>VLOOKUP(B18,[1]CaNhan!$A$1:$D$252,4,0)</f>
        <v>389.4</v>
      </c>
      <c r="E18" s="1">
        <f>VLOOKUP(B18,[1]CaNhan!$A$1:$E$252,5,0)</f>
        <v>1</v>
      </c>
      <c r="F18" s="1">
        <f>D18*E18</f>
        <v>389.4</v>
      </c>
      <c r="G18" s="283">
        <f>VLOOKUP(B18,[1]CaNhan!$A$1:$G$252,7,0)</f>
        <v>0.96333299999999999</v>
      </c>
      <c r="H18" s="1">
        <f>F18*G18</f>
        <v>375.12187019999999</v>
      </c>
      <c r="I18" s="122">
        <f>I$17/H$17*H18</f>
        <v>4434586.4267367031</v>
      </c>
      <c r="J18" s="87"/>
      <c r="K18" s="221">
        <f>VLOOKUP(B18,[1]CaNhan!$A$1:$D$252,4,0)</f>
        <v>389.4</v>
      </c>
      <c r="L18" s="221">
        <f t="shared" ref="L18:L26" si="4">D18-K18</f>
        <v>0</v>
      </c>
      <c r="M18" s="133" t="s">
        <v>388</v>
      </c>
      <c r="N18" s="133" t="s">
        <v>389</v>
      </c>
      <c r="O18" s="133" t="s">
        <v>390</v>
      </c>
    </row>
    <row r="19" spans="1:16" s="126" customFormat="1" x14ac:dyDescent="0.25">
      <c r="A19" s="632"/>
      <c r="B19" s="284">
        <v>251</v>
      </c>
      <c r="C19" s="92" t="s">
        <v>229</v>
      </c>
      <c r="D19" s="198">
        <v>389.4</v>
      </c>
      <c r="E19" s="198">
        <f>VLOOKUP(B19,[1]CaNhan!$A$1:$E$252,5,0)</f>
        <v>1</v>
      </c>
      <c r="F19" s="418">
        <f>D19*E19</f>
        <v>389.4</v>
      </c>
      <c r="G19" s="285">
        <f>VLOOKUP(B19,[1]CaNhan!$A$1:$G$252,7,0)</f>
        <v>0.973333</v>
      </c>
      <c r="H19" s="418">
        <f>F19*G19</f>
        <v>379.01587019999999</v>
      </c>
      <c r="I19" s="122">
        <f t="shared" ref="I19:I26" si="5">I$17/H$17*H19</f>
        <v>4480620.2118010232</v>
      </c>
      <c r="J19" s="92" t="s">
        <v>438</v>
      </c>
      <c r="K19" s="235">
        <f>VLOOKUP(B19,[1]CaNhan!$A$1:$D$252,4,0)</f>
        <v>259.60000000000002</v>
      </c>
      <c r="L19" s="235">
        <f t="shared" si="4"/>
        <v>129.79999999999995</v>
      </c>
      <c r="M19" s="92">
        <v>0.88</v>
      </c>
      <c r="N19" s="92">
        <v>1.05</v>
      </c>
      <c r="O19" s="534">
        <v>0.99</v>
      </c>
      <c r="P19" s="126">
        <f>AVERAGE(M19:O19)</f>
        <v>0.97333333333333327</v>
      </c>
    </row>
    <row r="20" spans="1:16" x14ac:dyDescent="0.25">
      <c r="A20" s="632"/>
      <c r="B20" s="120">
        <v>291</v>
      </c>
      <c r="C20" s="87" t="s">
        <v>230</v>
      </c>
      <c r="D20" s="1">
        <f>VLOOKUP(B20,[1]CaNhan!$A$1:$D$252,4,0)</f>
        <v>535.70000000000005</v>
      </c>
      <c r="E20" s="1">
        <f>VLOOKUP(B20,[1]CaNhan!$A$1:$E$252,5,0)</f>
        <v>1</v>
      </c>
      <c r="F20" s="1">
        <f t="shared" ref="F20:F24" si="6">D20*E20</f>
        <v>535.70000000000005</v>
      </c>
      <c r="G20" s="283">
        <f>VLOOKUP(B20,[1]CaNhan!$A$1:$G$252,7,0)</f>
        <v>0.95666600000000002</v>
      </c>
      <c r="H20" s="1">
        <f t="shared" ref="H20:H24" si="7">F20*G20</f>
        <v>512.4859762000001</v>
      </c>
      <c r="I20" s="122">
        <f t="shared" si="5"/>
        <v>6058466.6864071032</v>
      </c>
      <c r="J20" s="87"/>
      <c r="K20" s="221">
        <f>VLOOKUP(B20,[1]CaNhan!$A$1:$D$252,4,0)</f>
        <v>535.70000000000005</v>
      </c>
      <c r="L20" s="221">
        <f t="shared" si="4"/>
        <v>0</v>
      </c>
    </row>
    <row r="21" spans="1:16" x14ac:dyDescent="0.25">
      <c r="A21" s="632"/>
      <c r="B21" s="120">
        <v>293</v>
      </c>
      <c r="C21" s="87" t="s">
        <v>231</v>
      </c>
      <c r="D21" s="1">
        <f>VLOOKUP(B21,[1]CaNhan!$A$1:$D$252,4,0)</f>
        <v>389.4</v>
      </c>
      <c r="E21" s="1">
        <f>VLOOKUP(B21,[1]CaNhan!$A$1:$E$252,5,0)</f>
        <v>1</v>
      </c>
      <c r="F21" s="1">
        <f t="shared" si="6"/>
        <v>389.4</v>
      </c>
      <c r="G21" s="283">
        <f>VLOOKUP(B21,[1]CaNhan!$A$1:$G$252,7,0)</f>
        <v>0.973333</v>
      </c>
      <c r="H21" s="1">
        <f t="shared" si="7"/>
        <v>379.01587019999999</v>
      </c>
      <c r="I21" s="122">
        <f t="shared" si="5"/>
        <v>4480620.2118010232</v>
      </c>
      <c r="J21" s="87"/>
      <c r="K21" s="221">
        <f>VLOOKUP(B21,[1]CaNhan!$A$1:$D$252,4,0)</f>
        <v>389.4</v>
      </c>
      <c r="L21" s="221">
        <f t="shared" si="4"/>
        <v>0</v>
      </c>
    </row>
    <row r="22" spans="1:16" s="125" customFormat="1" x14ac:dyDescent="0.25">
      <c r="A22" s="632"/>
      <c r="B22" s="124">
        <v>446</v>
      </c>
      <c r="C22" s="133" t="s">
        <v>232</v>
      </c>
      <c r="D22" s="1">
        <f>VLOOKUP(B22,[1]CaNhan!$A$1:$D$252,4,0)</f>
        <v>389.4</v>
      </c>
      <c r="E22" s="1">
        <f>VLOOKUP(B22,[1]CaNhan!$A$1:$E$252,5,0)</f>
        <v>0.7</v>
      </c>
      <c r="F22" s="1">
        <f t="shared" si="6"/>
        <v>272.58</v>
      </c>
      <c r="G22" s="283">
        <f>VLOOKUP(B22,[1]CaNhan!$A$1:$G$252,7,0)</f>
        <v>0.88333300000000003</v>
      </c>
      <c r="H22" s="1">
        <f t="shared" si="7"/>
        <v>240.77890914</v>
      </c>
      <c r="I22" s="122">
        <f t="shared" si="5"/>
        <v>2846421.3023554971</v>
      </c>
      <c r="J22" s="133"/>
      <c r="K22" s="221">
        <f>VLOOKUP(B22,[1]CaNhan!$A$1:$D$252,4,0)</f>
        <v>389.4</v>
      </c>
      <c r="L22" s="221">
        <f t="shared" si="4"/>
        <v>0</v>
      </c>
    </row>
    <row r="23" spans="1:16" x14ac:dyDescent="0.25">
      <c r="A23" s="632"/>
      <c r="B23" s="120">
        <v>296</v>
      </c>
      <c r="C23" s="87" t="s">
        <v>233</v>
      </c>
      <c r="D23" s="1">
        <f>VLOOKUP(B23,[1]CaNhan!$A$1:$D$252,4,0)</f>
        <v>389.4</v>
      </c>
      <c r="E23" s="1">
        <f>VLOOKUP(B23,[1]CaNhan!$A$1:$E$252,5,0)</f>
        <v>1</v>
      </c>
      <c r="F23" s="1">
        <f t="shared" si="6"/>
        <v>389.4</v>
      </c>
      <c r="G23" s="283">
        <f>VLOOKUP(B23,[1]CaNhan!$A$1:$G$252,7,0)</f>
        <v>0.95333299999999999</v>
      </c>
      <c r="H23" s="1">
        <f t="shared" si="7"/>
        <v>371.22787019999998</v>
      </c>
      <c r="I23" s="122">
        <f t="shared" si="5"/>
        <v>4388552.6416723821</v>
      </c>
      <c r="J23" s="87"/>
      <c r="K23" s="221">
        <f>VLOOKUP(B23,[1]CaNhan!$A$1:$D$252,4,0)</f>
        <v>389.4</v>
      </c>
      <c r="L23" s="221">
        <f t="shared" si="4"/>
        <v>0</v>
      </c>
    </row>
    <row r="24" spans="1:16" x14ac:dyDescent="0.25">
      <c r="A24" s="632"/>
      <c r="B24" s="120">
        <v>298</v>
      </c>
      <c r="C24" s="87" t="s">
        <v>138</v>
      </c>
      <c r="D24" s="1">
        <f>VLOOKUP(B24,[1]CaNhan!$A$1:$D$252,4,0)</f>
        <v>389.4</v>
      </c>
      <c r="E24" s="1">
        <f>VLOOKUP(B24,[1]CaNhan!$A$1:$E$252,5,0)</f>
        <v>1</v>
      </c>
      <c r="F24" s="1">
        <f t="shared" si="6"/>
        <v>389.4</v>
      </c>
      <c r="G24" s="283">
        <f>VLOOKUP(B24,[1]CaNhan!$A$1:$G$252,7,0)</f>
        <v>0.99666600000000005</v>
      </c>
      <c r="H24" s="1">
        <f t="shared" si="7"/>
        <v>388.10174039999998</v>
      </c>
      <c r="I24" s="122">
        <f t="shared" si="5"/>
        <v>4588030.8424916016</v>
      </c>
      <c r="J24" s="87"/>
      <c r="K24" s="221">
        <f>VLOOKUP(B24,[1]CaNhan!$A$1:$D$252,4,0)</f>
        <v>389.4</v>
      </c>
      <c r="L24" s="221">
        <f t="shared" si="4"/>
        <v>0</v>
      </c>
    </row>
    <row r="25" spans="1:16" s="421" customFormat="1" x14ac:dyDescent="0.25">
      <c r="A25" s="632"/>
      <c r="B25" s="416">
        <v>299</v>
      </c>
      <c r="C25" s="439" t="s">
        <v>234</v>
      </c>
      <c r="D25" s="418">
        <f>389.4*2/3</f>
        <v>259.59999999999997</v>
      </c>
      <c r="E25" s="418">
        <v>0.9</v>
      </c>
      <c r="F25" s="418">
        <f>D25*E25</f>
        <v>233.64</v>
      </c>
      <c r="G25" s="440">
        <v>0.94</v>
      </c>
      <c r="H25" s="418">
        <f>F25*G25</f>
        <v>219.62159999999997</v>
      </c>
      <c r="I25" s="122">
        <f t="shared" si="5"/>
        <v>2596305.4776276741</v>
      </c>
      <c r="J25" s="439"/>
      <c r="K25" s="441">
        <f>VLOOKUP(B25,[1]CaNhan!$A$1:$D$252,4,0)</f>
        <v>401.13333299999999</v>
      </c>
      <c r="L25" s="441">
        <f t="shared" si="4"/>
        <v>-141.53333300000003</v>
      </c>
    </row>
    <row r="26" spans="1:16" s="125" customFormat="1" x14ac:dyDescent="0.25">
      <c r="A26" s="632"/>
      <c r="B26" s="212">
        <v>297</v>
      </c>
      <c r="C26" s="133" t="s">
        <v>235</v>
      </c>
      <c r="D26" s="1">
        <f>VLOOKUP(B26,[1]CaNhan!$A$1:$D$252,4,0)</f>
        <v>389.4</v>
      </c>
      <c r="E26" s="1">
        <f>VLOOKUP(B26,[1]CaNhan!$A$1:$E$252,5,0)</f>
        <v>1</v>
      </c>
      <c r="F26" s="1">
        <f>D26*E26</f>
        <v>389.4</v>
      </c>
      <c r="G26" s="283">
        <f>VLOOKUP(B26,[1]CaNhan!$A$1:$G$252,7,0)</f>
        <v>0.95</v>
      </c>
      <c r="H26" s="1">
        <f>F26*G26</f>
        <v>369.92999999999995</v>
      </c>
      <c r="I26" s="122">
        <f t="shared" si="5"/>
        <v>4373209.5811104439</v>
      </c>
      <c r="J26" s="133"/>
      <c r="K26" s="221">
        <f>VLOOKUP(B26,[1]CaNhan!$A$1:$D$252,4,0)</f>
        <v>389.4</v>
      </c>
      <c r="L26" s="221">
        <f t="shared" si="4"/>
        <v>0</v>
      </c>
    </row>
  </sheetData>
  <mergeCells count="3">
    <mergeCell ref="A17:A26"/>
    <mergeCell ref="A15:A16"/>
    <mergeCell ref="A13:A14"/>
  </mergeCells>
  <pageMargins left="0.7" right="0.7" top="0.75" bottom="0.75" header="0.51180555555555496" footer="0.51180555555555496"/>
  <pageSetup paperSize="9" firstPageNumber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"/>
  <sheetViews>
    <sheetView zoomScaleNormal="100" workbookViewId="0">
      <selection activeCell="H7" sqref="H7"/>
    </sheetView>
  </sheetViews>
  <sheetFormatPr defaultRowHeight="15" x14ac:dyDescent="0.25"/>
  <cols>
    <col min="1" max="1" width="15.42578125" style="76"/>
    <col min="2" max="2" width="15.5703125" style="131" bestFit="1" customWidth="1"/>
    <col min="3" max="3" width="21.85546875" style="76"/>
    <col min="4" max="4" width="10.7109375" style="76" bestFit="1" customWidth="1"/>
    <col min="5" max="5" width="10.7109375" style="179" bestFit="1" customWidth="1"/>
    <col min="6" max="6" width="10.7109375" style="167" bestFit="1" customWidth="1"/>
    <col min="7" max="7" width="9.85546875" style="77" bestFit="1" customWidth="1"/>
    <col min="8" max="8" width="14.42578125" style="77" bestFit="1" customWidth="1"/>
    <col min="9" max="9" width="14.140625" style="76" bestFit="1" customWidth="1"/>
    <col min="10" max="10" width="37.85546875" style="76" customWidth="1"/>
    <col min="11" max="11" width="9.5703125" style="254" bestFit="1" customWidth="1"/>
    <col min="12" max="12" width="8.7109375" style="125" bestFit="1" customWidth="1"/>
    <col min="13" max="13" width="8.7109375" style="76" bestFit="1" customWidth="1"/>
    <col min="14" max="14" width="12.5703125" style="76"/>
    <col min="15" max="15" width="9.140625" style="76"/>
    <col min="16" max="16" width="15.7109375" style="76"/>
    <col min="17" max="16384" width="9.140625" style="76"/>
  </cols>
  <sheetData>
    <row r="1" spans="1:15" x14ac:dyDescent="0.25">
      <c r="A1" s="74" t="s">
        <v>236</v>
      </c>
      <c r="B1" s="75"/>
      <c r="E1" s="76"/>
      <c r="F1" s="76"/>
      <c r="H1" s="76"/>
      <c r="M1" s="200"/>
      <c r="N1" s="200" t="s">
        <v>29</v>
      </c>
      <c r="O1" s="200"/>
    </row>
    <row r="2" spans="1:15" x14ac:dyDescent="0.25">
      <c r="B2" s="76"/>
      <c r="E2" s="76"/>
      <c r="F2" s="76"/>
      <c r="H2" s="76"/>
      <c r="M2" s="200" t="s">
        <v>30</v>
      </c>
      <c r="N2" s="200">
        <v>1</v>
      </c>
      <c r="O2" s="200"/>
    </row>
    <row r="3" spans="1:15" x14ac:dyDescent="0.25">
      <c r="A3" s="79" t="s">
        <v>31</v>
      </c>
      <c r="B3" s="75"/>
      <c r="C3" s="106">
        <f>'VNPT TN '!H15</f>
        <v>52857911</v>
      </c>
      <c r="E3" s="76"/>
      <c r="F3" s="76"/>
      <c r="H3" s="76"/>
    </row>
    <row r="4" spans="1:15" x14ac:dyDescent="0.25">
      <c r="A4" s="79" t="s">
        <v>91</v>
      </c>
      <c r="B4" s="75"/>
      <c r="C4" s="375">
        <f>C3-H6</f>
        <v>44647397</v>
      </c>
      <c r="E4" s="76"/>
      <c r="F4" s="76"/>
      <c r="H4" s="76"/>
      <c r="M4" s="76" t="s">
        <v>194</v>
      </c>
    </row>
    <row r="5" spans="1:15" x14ac:dyDescent="0.25">
      <c r="B5" s="81" t="s">
        <v>34</v>
      </c>
      <c r="C5" s="134" t="s">
        <v>35</v>
      </c>
      <c r="D5" s="85" t="s">
        <v>36</v>
      </c>
      <c r="E5" s="83" t="s">
        <v>37</v>
      </c>
      <c r="F5" s="82" t="s">
        <v>38</v>
      </c>
      <c r="G5" s="84" t="s">
        <v>39</v>
      </c>
      <c r="H5" s="135" t="s">
        <v>40</v>
      </c>
      <c r="J5" s="86"/>
      <c r="K5" s="564" t="s">
        <v>49</v>
      </c>
      <c r="M5" s="92" t="s">
        <v>382</v>
      </c>
      <c r="N5" s="92" t="s">
        <v>383</v>
      </c>
      <c r="O5" s="92" t="s">
        <v>384</v>
      </c>
    </row>
    <row r="6" spans="1:15" s="489" customFormat="1" x14ac:dyDescent="0.25">
      <c r="B6" s="523"/>
      <c r="C6" s="524" t="s">
        <v>246</v>
      </c>
      <c r="D6" s="525">
        <f>D15</f>
        <v>794</v>
      </c>
      <c r="E6" s="380">
        <f>F15</f>
        <v>714.6</v>
      </c>
      <c r="F6" s="526"/>
      <c r="G6" s="527"/>
      <c r="H6" s="528">
        <f>' Lãnh đạo ĐV'!F11</f>
        <v>8210514</v>
      </c>
      <c r="J6" s="490"/>
      <c r="K6" s="529"/>
      <c r="M6" s="486"/>
      <c r="N6" s="486"/>
      <c r="O6" s="486"/>
    </row>
    <row r="7" spans="1:15" s="125" customFormat="1" x14ac:dyDescent="0.25">
      <c r="B7" s="212" t="s">
        <v>237</v>
      </c>
      <c r="C7" s="133" t="s">
        <v>238</v>
      </c>
      <c r="D7" s="243">
        <f>D17</f>
        <v>257.33333333333331</v>
      </c>
      <c r="E7" s="1">
        <f>F17</f>
        <v>257.33333333333331</v>
      </c>
      <c r="F7" s="283">
        <v>1.01</v>
      </c>
      <c r="G7" s="530">
        <f>E7*F7</f>
        <v>259.90666666666664</v>
      </c>
      <c r="H7" s="531">
        <f>C$4/G$11*G7</f>
        <v>3038155.8777185399</v>
      </c>
      <c r="I7" s="69" t="s">
        <v>432</v>
      </c>
      <c r="J7" s="324"/>
      <c r="K7" s="272"/>
      <c r="M7" s="133" t="e">
        <f>'VNPT TN '!#REF!</f>
        <v>#REF!</v>
      </c>
      <c r="N7" s="133" t="e">
        <f>'VNPT TN '!#REF!</f>
        <v>#REF!</v>
      </c>
      <c r="O7" s="133" t="e">
        <f>'VNPT TN '!#REF!</f>
        <v>#REF!</v>
      </c>
    </row>
    <row r="8" spans="1:15" s="125" customFormat="1" x14ac:dyDescent="0.25">
      <c r="B8" s="212" t="s">
        <v>239</v>
      </c>
      <c r="C8" s="133" t="s">
        <v>240</v>
      </c>
      <c r="D8" s="212">
        <f>D20</f>
        <v>1013</v>
      </c>
      <c r="E8" s="1">
        <f>F20</f>
        <v>994.17971799999998</v>
      </c>
      <c r="F8" s="283">
        <v>0.99</v>
      </c>
      <c r="G8" s="530">
        <f t="shared" ref="G8:G10" si="0">E8*F8</f>
        <v>984.23792082</v>
      </c>
      <c r="H8" s="531">
        <f t="shared" ref="H8:H10" si="1">C$4/G$11*G8</f>
        <v>11505161.689629963</v>
      </c>
      <c r="J8" s="324"/>
      <c r="K8" s="272"/>
    </row>
    <row r="9" spans="1:15" s="125" customFormat="1" x14ac:dyDescent="0.25">
      <c r="B9" s="212" t="s">
        <v>241</v>
      </c>
      <c r="C9" s="133" t="s">
        <v>242</v>
      </c>
      <c r="D9" s="212">
        <f>D24</f>
        <v>659</v>
      </c>
      <c r="E9" s="1">
        <f>F24</f>
        <v>670.8</v>
      </c>
      <c r="F9" s="283">
        <v>1.07</v>
      </c>
      <c r="G9" s="530">
        <f t="shared" si="0"/>
        <v>717.75599999999997</v>
      </c>
      <c r="H9" s="531">
        <f t="shared" si="1"/>
        <v>8390144.9629395753</v>
      </c>
      <c r="J9" s="324"/>
      <c r="K9" s="272"/>
    </row>
    <row r="10" spans="1:15" s="125" customFormat="1" x14ac:dyDescent="0.25">
      <c r="B10" s="212" t="s">
        <v>243</v>
      </c>
      <c r="C10" s="133" t="s">
        <v>244</v>
      </c>
      <c r="D10" s="243">
        <f>D27</f>
        <v>1903</v>
      </c>
      <c r="E10" s="1">
        <f>F27</f>
        <v>1821.1499999999999</v>
      </c>
      <c r="F10" s="283">
        <v>1.02</v>
      </c>
      <c r="G10" s="530">
        <f t="shared" si="0"/>
        <v>1857.5729999999999</v>
      </c>
      <c r="H10" s="531">
        <f t="shared" si="1"/>
        <v>21713934.469711926</v>
      </c>
      <c r="J10" s="324"/>
      <c r="K10" s="272"/>
    </row>
    <row r="11" spans="1:15" x14ac:dyDescent="0.25">
      <c r="B11" s="78"/>
      <c r="C11" s="87"/>
      <c r="D11" s="151">
        <f>SUM(D6:D10)</f>
        <v>4626.333333333333</v>
      </c>
      <c r="E11" s="113"/>
      <c r="F11" s="96"/>
      <c r="G11" s="98">
        <f>SUM(G7:G10)</f>
        <v>3819.4735874866665</v>
      </c>
      <c r="H11" s="128">
        <f>SUM(H6:H10)</f>
        <v>52857911</v>
      </c>
      <c r="L11" s="161"/>
    </row>
    <row r="12" spans="1:15" x14ac:dyDescent="0.25">
      <c r="A12" s="107" t="s">
        <v>50</v>
      </c>
      <c r="B12" s="108"/>
      <c r="C12" s="86"/>
      <c r="D12" s="105"/>
      <c r="E12" s="80"/>
      <c r="F12" s="103"/>
      <c r="G12" s="104"/>
      <c r="H12" s="149"/>
      <c r="I12" s="106"/>
      <c r="L12" s="161"/>
    </row>
    <row r="13" spans="1:15" x14ac:dyDescent="0.25">
      <c r="A13" s="86"/>
      <c r="B13" s="101"/>
      <c r="C13" s="86"/>
      <c r="D13" s="86"/>
      <c r="E13" s="76"/>
      <c r="F13" s="102"/>
      <c r="G13" s="104"/>
      <c r="H13" s="150"/>
      <c r="I13" s="86"/>
    </row>
    <row r="14" spans="1:15" s="337" customFormat="1" x14ac:dyDescent="0.25">
      <c r="A14" s="332" t="s">
        <v>51</v>
      </c>
      <c r="B14" s="333" t="s">
        <v>52</v>
      </c>
      <c r="C14" s="333" t="s">
        <v>53</v>
      </c>
      <c r="D14" s="332" t="s">
        <v>36</v>
      </c>
      <c r="E14" s="334" t="s">
        <v>54</v>
      </c>
      <c r="F14" s="335" t="s">
        <v>37</v>
      </c>
      <c r="G14" s="114" t="s">
        <v>55</v>
      </c>
      <c r="H14" s="173" t="s">
        <v>39</v>
      </c>
      <c r="I14" s="332" t="s">
        <v>56</v>
      </c>
      <c r="J14" s="332" t="s">
        <v>100</v>
      </c>
      <c r="K14" s="254"/>
      <c r="L14" s="336"/>
    </row>
    <row r="15" spans="1:15" ht="15" customHeight="1" x14ac:dyDescent="0.25">
      <c r="A15" s="632" t="s">
        <v>430</v>
      </c>
      <c r="B15" s="202"/>
      <c r="C15" s="87"/>
      <c r="D15" s="128">
        <f>D16</f>
        <v>794</v>
      </c>
      <c r="E15" s="128"/>
      <c r="F15" s="128">
        <f t="shared" ref="F15:H15" si="2">F16</f>
        <v>714.6</v>
      </c>
      <c r="G15" s="128"/>
      <c r="H15" s="128">
        <f t="shared" si="2"/>
        <v>724.12776180000003</v>
      </c>
      <c r="I15" s="118">
        <f>H6</f>
        <v>8210514</v>
      </c>
      <c r="J15" s="87"/>
    </row>
    <row r="16" spans="1:15" s="126" customFormat="1" x14ac:dyDescent="0.25">
      <c r="A16" s="632"/>
      <c r="B16" s="120">
        <v>301</v>
      </c>
      <c r="C16" s="117" t="s">
        <v>246</v>
      </c>
      <c r="D16" s="144">
        <v>794</v>
      </c>
      <c r="E16" s="25">
        <f>VLOOKUP(B16,[1]CaNhan!$A$1:$E$252,5,0)</f>
        <v>0.9</v>
      </c>
      <c r="F16" s="175">
        <f>D16*E16</f>
        <v>714.6</v>
      </c>
      <c r="G16" s="154">
        <f>VLOOKUP(B16,[1]CaNhan!$A$1:$G$252,7,0)</f>
        <v>1.013333</v>
      </c>
      <c r="H16" s="121">
        <f>F16*G16</f>
        <v>724.12776180000003</v>
      </c>
      <c r="I16" s="122">
        <f>I$15/H$15*H16</f>
        <v>8210514</v>
      </c>
      <c r="J16" s="87"/>
      <c r="K16" s="254">
        <f>VLOOKUP(B16,[1]CaNhan!$A$1:$D$252,4,0)</f>
        <v>794</v>
      </c>
      <c r="L16" s="254">
        <f>D16-K16</f>
        <v>0</v>
      </c>
      <c r="M16" s="223"/>
    </row>
    <row r="17" spans="1:16 1025:1025" s="500" customFormat="1" x14ac:dyDescent="0.25">
      <c r="A17" s="624" t="s">
        <v>245</v>
      </c>
      <c r="B17" s="517"/>
      <c r="C17" s="518"/>
      <c r="D17" s="493">
        <f>SUM(D18:D19)</f>
        <v>257.33333333333331</v>
      </c>
      <c r="E17" s="493"/>
      <c r="F17" s="493">
        <f t="shared" ref="F17:H17" si="3">SUM(F18:F19)</f>
        <v>257.33333333333331</v>
      </c>
      <c r="G17" s="493"/>
      <c r="H17" s="493">
        <f t="shared" si="3"/>
        <v>270.19999999999993</v>
      </c>
      <c r="I17" s="519">
        <f>H7</f>
        <v>3038155.8777185399</v>
      </c>
      <c r="J17" s="164"/>
      <c r="K17" s="520"/>
      <c r="L17" s="520"/>
      <c r="M17" s="521"/>
      <c r="N17" s="521"/>
      <c r="O17" s="521"/>
      <c r="P17" s="522"/>
    </row>
    <row r="18" spans="1:16 1025:1025" s="421" customFormat="1" x14ac:dyDescent="0.25">
      <c r="A18" s="625"/>
      <c r="B18" s="416">
        <v>316</v>
      </c>
      <c r="C18" s="439" t="s">
        <v>250</v>
      </c>
      <c r="D18" s="428">
        <f>386/3</f>
        <v>128.66666666666666</v>
      </c>
      <c r="E18" s="25">
        <v>1</v>
      </c>
      <c r="F18" s="175">
        <f t="shared" ref="F18:F19" si="4">D18*E18</f>
        <v>128.66666666666666</v>
      </c>
      <c r="G18" s="154">
        <v>0.96</v>
      </c>
      <c r="H18" s="121">
        <f t="shared" ref="H18:H19" si="5">F18*G18</f>
        <v>123.51999999999998</v>
      </c>
      <c r="I18" s="422">
        <f>I$17/H$17*H18</f>
        <v>1388871.2583856182</v>
      </c>
      <c r="J18" s="429" t="s">
        <v>429</v>
      </c>
      <c r="K18" s="254">
        <f>VLOOKUP(B18,[1]CaNhan!$A$1:$D$252,4,0)</f>
        <v>364.66666600000002</v>
      </c>
      <c r="L18" s="254">
        <f t="shared" ref="L18:L32" si="6">D18-K18</f>
        <v>-235.99999933333336</v>
      </c>
      <c r="M18" s="494">
        <f>L18+L22</f>
        <v>-364.66666533333341</v>
      </c>
      <c r="N18" s="494">
        <f>K18+M18</f>
        <v>6.6666660814007628E-7</v>
      </c>
    </row>
    <row r="19" spans="1:16 1025:1025" s="421" customFormat="1" x14ac:dyDescent="0.25">
      <c r="A19" s="626"/>
      <c r="B19" s="416">
        <v>312</v>
      </c>
      <c r="C19" s="439" t="s">
        <v>252</v>
      </c>
      <c r="D19" s="428">
        <f>386/3</f>
        <v>128.66666666666666</v>
      </c>
      <c r="E19" s="25">
        <v>1</v>
      </c>
      <c r="F19" s="175">
        <f t="shared" si="4"/>
        <v>128.66666666666666</v>
      </c>
      <c r="G19" s="154">
        <v>1.1399999999999999</v>
      </c>
      <c r="H19" s="121">
        <f t="shared" si="5"/>
        <v>146.67999999999998</v>
      </c>
      <c r="I19" s="422">
        <f>I$17/H$17*H19</f>
        <v>1649284.6193329217</v>
      </c>
      <c r="J19" s="429" t="s">
        <v>429</v>
      </c>
      <c r="K19" s="254">
        <f>VLOOKUP(B19,[1]CaNhan!$A$1:$D$252,4,0)</f>
        <v>364.66666600000002</v>
      </c>
      <c r="L19" s="254">
        <f t="shared" si="6"/>
        <v>-235.99999933333336</v>
      </c>
      <c r="M19" s="494">
        <f>L19+L25</f>
        <v>-364.66666533333341</v>
      </c>
      <c r="N19" s="494">
        <f>K19+M19</f>
        <v>6.6666660814007628E-7</v>
      </c>
    </row>
    <row r="20" spans="1:16 1025:1025" ht="14.25" customHeight="1" x14ac:dyDescent="0.25">
      <c r="A20" s="214" t="s">
        <v>240</v>
      </c>
      <c r="B20" s="202"/>
      <c r="C20" s="87"/>
      <c r="D20" s="264">
        <f>SUM(D21:D23)</f>
        <v>1013</v>
      </c>
      <c r="E20" s="264"/>
      <c r="F20" s="264">
        <f t="shared" ref="F20:H20" si="7">SUM(F21:F23)</f>
        <v>994.17971799999998</v>
      </c>
      <c r="G20" s="264"/>
      <c r="H20" s="264">
        <f t="shared" si="7"/>
        <v>1001.7627278400942</v>
      </c>
      <c r="I20" s="118">
        <f>H8</f>
        <v>11505161.689629963</v>
      </c>
      <c r="J20" s="87"/>
      <c r="K20" s="254" t="e">
        <f>VLOOKUP(B20,[1]CaNhan!$A$1:$D$252,4,0)</f>
        <v>#N/A</v>
      </c>
      <c r="L20" s="254" t="e">
        <f t="shared" si="6"/>
        <v>#N/A</v>
      </c>
    </row>
    <row r="21" spans="1:16 1025:1025" s="126" customFormat="1" x14ac:dyDescent="0.25">
      <c r="A21" s="408"/>
      <c r="B21" s="284">
        <v>309</v>
      </c>
      <c r="C21" s="92" t="s">
        <v>249</v>
      </c>
      <c r="D21" s="92">
        <v>423</v>
      </c>
      <c r="E21" s="25">
        <f>VLOOKUP(B21,[1]CaNhan!$A$1:$E$252,5,0)</f>
        <v>0.96666600000000003</v>
      </c>
      <c r="F21" s="175">
        <f>D21*E21</f>
        <v>408.89971800000001</v>
      </c>
      <c r="G21" s="154">
        <f>VLOOKUP(B21,[1]CaNhan!$A$1:$G$252,7,0)</f>
        <v>1.0633330000000001</v>
      </c>
      <c r="H21" s="121">
        <f>F21*G21</f>
        <v>434.79656384009405</v>
      </c>
      <c r="I21" s="155">
        <f>I$20/H$20*H21</f>
        <v>4993602.407090459</v>
      </c>
      <c r="J21" s="92"/>
      <c r="K21" s="254">
        <f>VLOOKUP(B21,[1]CaNhan!$A$1:$D$252,4,0)</f>
        <v>423</v>
      </c>
      <c r="L21" s="254">
        <f t="shared" si="6"/>
        <v>0</v>
      </c>
    </row>
    <row r="22" spans="1:16 1025:1025" s="421" customFormat="1" x14ac:dyDescent="0.25">
      <c r="A22" s="442"/>
      <c r="B22" s="416">
        <v>316</v>
      </c>
      <c r="C22" s="439" t="s">
        <v>250</v>
      </c>
      <c r="D22" s="439">
        <f>354*2/3</f>
        <v>236</v>
      </c>
      <c r="E22" s="25">
        <v>0.98</v>
      </c>
      <c r="F22" s="175">
        <f t="shared" ref="F22" si="8">D22*E22</f>
        <v>231.28</v>
      </c>
      <c r="G22" s="154">
        <v>0.88</v>
      </c>
      <c r="H22" s="121">
        <f t="shared" ref="H22" si="9">F22*G22</f>
        <v>203.5264</v>
      </c>
      <c r="I22" s="155">
        <f t="shared" ref="I22:I23" si="10">I$20/H$20*H22</f>
        <v>2337483.7923517562</v>
      </c>
      <c r="J22" s="439"/>
      <c r="K22" s="254">
        <f>VLOOKUP(B22,[1]CaNhan!$A$1:$D$252,4,0)</f>
        <v>364.66666600000002</v>
      </c>
      <c r="L22" s="254">
        <f t="shared" si="6"/>
        <v>-128.66666600000002</v>
      </c>
    </row>
    <row r="23" spans="1:16 1025:1025" s="125" customFormat="1" x14ac:dyDescent="0.25">
      <c r="A23" s="216"/>
      <c r="B23" s="124">
        <v>318</v>
      </c>
      <c r="C23" s="133" t="s">
        <v>251</v>
      </c>
      <c r="D23" s="133">
        <v>354</v>
      </c>
      <c r="E23" s="25">
        <f>VLOOKUP(B23,[1]CaNhan!$A$1:$E$252,5,0)</f>
        <v>1</v>
      </c>
      <c r="F23" s="175">
        <f>D23*E23</f>
        <v>354</v>
      </c>
      <c r="G23" s="154">
        <f>VLOOKUP(B23,[1]CaNhan!$A$1:$G$252,7,0)</f>
        <v>1.0266660000000001</v>
      </c>
      <c r="H23" s="121">
        <f>F23*G23</f>
        <v>363.43976400000003</v>
      </c>
      <c r="I23" s="155">
        <f t="shared" si="10"/>
        <v>4174075.4901877465</v>
      </c>
      <c r="K23" s="254">
        <f>VLOOKUP(B23,[1]CaNhan!$A$1:$D$252,4,0)</f>
        <v>354</v>
      </c>
      <c r="L23" s="254">
        <f t="shared" si="6"/>
        <v>0</v>
      </c>
    </row>
    <row r="24" spans="1:16 1025:1025" x14ac:dyDescent="0.25">
      <c r="A24" s="622" t="s">
        <v>242</v>
      </c>
      <c r="B24" s="202"/>
      <c r="C24" s="87"/>
      <c r="D24" s="264">
        <f>SUM(D25:D26)</f>
        <v>659</v>
      </c>
      <c r="E24" s="264"/>
      <c r="F24" s="264">
        <f t="shared" ref="F24:H24" si="11">SUM(F25:F26)</f>
        <v>670.8</v>
      </c>
      <c r="G24" s="264"/>
      <c r="H24" s="264">
        <f t="shared" si="11"/>
        <v>676.43985900000007</v>
      </c>
      <c r="I24" s="118">
        <f>H9</f>
        <v>8390144.9629395753</v>
      </c>
      <c r="J24" s="87"/>
      <c r="K24" s="254" t="e">
        <f>VLOOKUP(B24,[1]CaNhan!$A$1:$D$252,4,0)</f>
        <v>#N/A</v>
      </c>
      <c r="L24" s="254" t="e">
        <f t="shared" si="6"/>
        <v>#N/A</v>
      </c>
    </row>
    <row r="25" spans="1:16 1025:1025" s="421" customFormat="1" x14ac:dyDescent="0.25">
      <c r="A25" s="623"/>
      <c r="B25" s="416">
        <v>312</v>
      </c>
      <c r="C25" s="439" t="s">
        <v>252</v>
      </c>
      <c r="D25" s="439">
        <f>354*2/3</f>
        <v>236</v>
      </c>
      <c r="E25" s="25">
        <v>1.05</v>
      </c>
      <c r="F25" s="175">
        <f t="shared" ref="F25" si="12">D25*E25</f>
        <v>247.8</v>
      </c>
      <c r="G25" s="154">
        <v>1</v>
      </c>
      <c r="H25" s="121">
        <f t="shared" ref="H25" si="13">F25*G25</f>
        <v>247.8</v>
      </c>
      <c r="I25" s="155">
        <f>I$24/H$24*H25</f>
        <v>3073559.1555618644</v>
      </c>
      <c r="J25" s="439"/>
      <c r="K25" s="254">
        <f>VLOOKUP(B25,[1]CaNhan!$A$1:$D$252,4,0)</f>
        <v>364.66666600000002</v>
      </c>
      <c r="L25" s="254">
        <f t="shared" si="6"/>
        <v>-128.66666600000002</v>
      </c>
    </row>
    <row r="26" spans="1:16 1025:1025" x14ac:dyDescent="0.25">
      <c r="A26" s="628"/>
      <c r="B26" s="120">
        <v>320</v>
      </c>
      <c r="C26" s="87" t="s">
        <v>253</v>
      </c>
      <c r="D26" s="87">
        <v>423</v>
      </c>
      <c r="E26" s="25">
        <f>VLOOKUP(B26,[1]CaNhan!$A$1:$E$252,5,0)</f>
        <v>1</v>
      </c>
      <c r="F26" s="175">
        <f>D26*E26</f>
        <v>423</v>
      </c>
      <c r="G26" s="154">
        <f>VLOOKUP(B26,[1]CaNhan!$A$1:$G$252,7,0)</f>
        <v>1.013333</v>
      </c>
      <c r="H26" s="121">
        <f>F26*G26</f>
        <v>428.639859</v>
      </c>
      <c r="I26" s="155">
        <f>I$24/H$24*H26</f>
        <v>5316585.80737771</v>
      </c>
      <c r="J26" s="87"/>
      <c r="K26" s="254">
        <f>VLOOKUP(B26,[1]CaNhan!$A$1:$D$252,4,0)</f>
        <v>423</v>
      </c>
      <c r="L26" s="254">
        <f t="shared" si="6"/>
        <v>0</v>
      </c>
    </row>
    <row r="27" spans="1:16 1025:1025" ht="15" customHeight="1" x14ac:dyDescent="0.25">
      <c r="A27" s="622" t="s">
        <v>244</v>
      </c>
      <c r="B27" s="202"/>
      <c r="C27" s="87"/>
      <c r="D27" s="128">
        <f>SUM(D28:D32)</f>
        <v>1903</v>
      </c>
      <c r="E27" s="128"/>
      <c r="F27" s="128">
        <f t="shared" ref="F27:H27" si="14">SUM(F28:F32)</f>
        <v>1821.1499999999999</v>
      </c>
      <c r="G27" s="128"/>
      <c r="H27" s="128">
        <f t="shared" si="14"/>
        <v>1743.3225109500002</v>
      </c>
      <c r="I27" s="213">
        <f>H10</f>
        <v>21713934.469711926</v>
      </c>
      <c r="J27" s="87"/>
      <c r="K27" s="254" t="e">
        <f>VLOOKUP(B27,[1]CaNhan!$A$1:$D$252,4,0)</f>
        <v>#N/A</v>
      </c>
      <c r="L27" s="254" t="e">
        <f t="shared" si="6"/>
        <v>#N/A</v>
      </c>
    </row>
    <row r="28" spans="1:16 1025:1025" s="125" customFormat="1" x14ac:dyDescent="0.25">
      <c r="A28" s="623"/>
      <c r="B28" s="124">
        <v>308</v>
      </c>
      <c r="C28" s="133" t="s">
        <v>254</v>
      </c>
      <c r="D28" s="133">
        <v>487</v>
      </c>
      <c r="E28" s="25">
        <f>VLOOKUP(B28,[1]CaNhan!$A$1:$E$252,5,0)</f>
        <v>1.05</v>
      </c>
      <c r="F28" s="175">
        <f t="shared" ref="F28:F32" si="15">D28*E28</f>
        <v>511.35</v>
      </c>
      <c r="G28" s="154">
        <f>VLOOKUP(B28,[1]CaNhan!$A$1:$G$252,7,0)</f>
        <v>1.0333330000000001</v>
      </c>
      <c r="H28" s="121">
        <f t="shared" ref="H28:H32" si="16">F28*G28</f>
        <v>528.39482955000005</v>
      </c>
      <c r="I28" s="225">
        <f>I$27/H$27*H28</f>
        <v>6581416.0207975274</v>
      </c>
      <c r="J28" s="133"/>
      <c r="K28" s="254">
        <f>VLOOKUP(B28,[1]CaNhan!$A$1:$D$252,4,0)</f>
        <v>487</v>
      </c>
      <c r="L28" s="254">
        <f t="shared" si="6"/>
        <v>0</v>
      </c>
    </row>
    <row r="29" spans="1:16 1025:1025" x14ac:dyDescent="0.25">
      <c r="A29" s="206"/>
      <c r="B29" s="120">
        <v>314</v>
      </c>
      <c r="C29" s="87" t="s">
        <v>255</v>
      </c>
      <c r="D29" s="87">
        <v>354</v>
      </c>
      <c r="E29" s="25">
        <f>VLOOKUP(B29,[1]CaNhan!$A$1:$E$252,5,0)</f>
        <v>1</v>
      </c>
      <c r="F29" s="175">
        <f t="shared" si="15"/>
        <v>354</v>
      </c>
      <c r="G29" s="154">
        <f>VLOOKUP(B29,[1]CaNhan!$A$1:$G$252,7,0)</f>
        <v>1</v>
      </c>
      <c r="H29" s="121">
        <f t="shared" si="16"/>
        <v>354</v>
      </c>
      <c r="I29" s="225">
        <f t="shared" ref="I29:I32" si="17">I$27/H$27*H29</f>
        <v>4409243.1285644555</v>
      </c>
      <c r="J29" s="87"/>
      <c r="K29" s="254">
        <f>VLOOKUP(B29,[1]CaNhan!$A$1:$D$252,4,0)</f>
        <v>354</v>
      </c>
      <c r="L29" s="254">
        <f t="shared" si="6"/>
        <v>0</v>
      </c>
    </row>
    <row r="30" spans="1:16 1025:1025" x14ac:dyDescent="0.25">
      <c r="A30" s="206"/>
      <c r="B30" s="120">
        <v>315</v>
      </c>
      <c r="C30" s="87" t="s">
        <v>256</v>
      </c>
      <c r="D30" s="87">
        <v>354</v>
      </c>
      <c r="E30" s="25">
        <f>VLOOKUP(B30,[1]CaNhan!$A$1:$E$252,5,0)</f>
        <v>1</v>
      </c>
      <c r="F30" s="175">
        <f t="shared" si="15"/>
        <v>354</v>
      </c>
      <c r="G30" s="154">
        <f>VLOOKUP(B30,[1]CaNhan!$A$1:$G$252,7,0)</f>
        <v>1.0433330000000001</v>
      </c>
      <c r="H30" s="121">
        <f t="shared" si="16"/>
        <v>369.33988200000005</v>
      </c>
      <c r="I30" s="225">
        <f t="shared" si="17"/>
        <v>4600308.8610545397</v>
      </c>
      <c r="J30" s="87"/>
      <c r="K30" s="254">
        <f>VLOOKUP(B30,[1]CaNhan!$A$1:$D$252,4,0)</f>
        <v>354</v>
      </c>
      <c r="L30" s="254">
        <f t="shared" si="6"/>
        <v>0</v>
      </c>
    </row>
    <row r="31" spans="1:16 1025:1025" s="126" customFormat="1" x14ac:dyDescent="0.25">
      <c r="A31" s="232"/>
      <c r="B31" s="233">
        <v>425</v>
      </c>
      <c r="C31" s="197" t="s">
        <v>341</v>
      </c>
      <c r="D31" s="92">
        <v>354</v>
      </c>
      <c r="E31" s="25">
        <f>VLOOKUP(B31,[1]CaNhan!$A$1:$E$252,5,0)</f>
        <v>0.7</v>
      </c>
      <c r="F31" s="175">
        <f t="shared" si="15"/>
        <v>247.79999999999998</v>
      </c>
      <c r="G31" s="154">
        <f>VLOOKUP(B31,[1]CaNhan!$A$1:$G$252,7,0)</f>
        <v>0.49333300000000002</v>
      </c>
      <c r="H31" s="121">
        <f t="shared" si="16"/>
        <v>122.24791739999999</v>
      </c>
      <c r="I31" s="225">
        <f t="shared" si="17"/>
        <v>1522657.5982408619</v>
      </c>
      <c r="J31" s="197"/>
      <c r="K31" s="254">
        <f>VLOOKUP(B31,[1]CaNhan!$A$1:$D$252,4,0)</f>
        <v>354</v>
      </c>
      <c r="L31" s="254">
        <f t="shared" si="6"/>
        <v>0</v>
      </c>
      <c r="AMK31" s="189"/>
    </row>
    <row r="32" spans="1:16 1025:1025" x14ac:dyDescent="0.25">
      <c r="A32" s="247"/>
      <c r="B32" s="120">
        <v>321</v>
      </c>
      <c r="C32" s="87" t="s">
        <v>257</v>
      </c>
      <c r="D32" s="87">
        <v>354</v>
      </c>
      <c r="E32" s="25">
        <f>VLOOKUP(B32,[1]CaNhan!$A$1:$E$252,5,0)</f>
        <v>1</v>
      </c>
      <c r="F32" s="175">
        <f t="shared" si="15"/>
        <v>354</v>
      </c>
      <c r="G32" s="154">
        <f>VLOOKUP(B32,[1]CaNhan!$A$1:$G$252,7,0)</f>
        <v>1.0433330000000001</v>
      </c>
      <c r="H32" s="121">
        <f t="shared" si="16"/>
        <v>369.33988200000005</v>
      </c>
      <c r="I32" s="225">
        <f t="shared" si="17"/>
        <v>4600308.8610545397</v>
      </c>
      <c r="J32" s="87"/>
      <c r="K32" s="254">
        <f>VLOOKUP(B32,[1]CaNhan!$A$1:$D$252,4,0)</f>
        <v>354</v>
      </c>
      <c r="L32" s="254">
        <f t="shared" si="6"/>
        <v>0</v>
      </c>
    </row>
  </sheetData>
  <mergeCells count="4">
    <mergeCell ref="A24:A26"/>
    <mergeCell ref="A27:A28"/>
    <mergeCell ref="A15:A16"/>
    <mergeCell ref="A17:A19"/>
  </mergeCell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104</TotalTime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17</vt:i4>
      </vt:variant>
    </vt:vector>
  </HeadingPairs>
  <TitlesOfParts>
    <vt:vector size="17" baseType="lpstr">
      <vt:lpstr>VNPT TN </vt:lpstr>
      <vt:lpstr>Định hóa</vt:lpstr>
      <vt:lpstr>Đồng Hỷ</vt:lpstr>
      <vt:lpstr>Đại Từ</vt:lpstr>
      <vt:lpstr>Phú Bình</vt:lpstr>
      <vt:lpstr>Phú Lương</vt:lpstr>
      <vt:lpstr>Phổ Yên</vt:lpstr>
      <vt:lpstr>Sông Công</vt:lpstr>
      <vt:lpstr>Võ Nhai</vt:lpstr>
      <vt:lpstr>TTVTTP</vt:lpstr>
      <vt:lpstr>ĐHTT</vt:lpstr>
      <vt:lpstr>CNTT</vt:lpstr>
      <vt:lpstr>Ban Giám đốc</vt:lpstr>
      <vt:lpstr>P.NSTH</vt:lpstr>
      <vt:lpstr>P.KHKT</vt:lpstr>
      <vt:lpstr>P.KTĐT</vt:lpstr>
      <vt:lpstr> Lãnh đạo ĐV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cp:revision>20</cp:revision>
  <cp:lastPrinted>2017-08-09T20:40:52Z</cp:lastPrinted>
  <dcterms:created xsi:type="dcterms:W3CDTF">2006-09-16T00:00:00Z</dcterms:created>
  <dcterms:modified xsi:type="dcterms:W3CDTF">2017-08-09T20:41:49Z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