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Output_Power" sheetId="1" r:id="rId1"/>
    <sheet name="Calculation" sheetId="2" r:id="rId2"/>
    <sheet name="ToD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B65" i="2"/>
  <c r="B73" i="2"/>
  <c r="B72" i="2"/>
  <c r="B45" i="2"/>
  <c r="B50" i="2"/>
  <c r="B35" i="2"/>
  <c r="B37" i="2" s="1"/>
  <c r="B49" i="2" s="1"/>
  <c r="A8" i="1" l="1"/>
  <c r="A9" i="1" s="1"/>
  <c r="B7" i="1"/>
  <c r="B9" i="1" l="1"/>
  <c r="A10" i="1"/>
  <c r="B8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A25" i="1" l="1"/>
  <c r="B24" i="1"/>
  <c r="B25" i="1" l="1"/>
  <c r="A26" i="1"/>
  <c r="A27" i="1" l="1"/>
  <c r="B26" i="1"/>
  <c r="A28" i="1" l="1"/>
  <c r="B27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B34" i="1" l="1"/>
  <c r="A35" i="1"/>
  <c r="B35" i="1" l="1"/>
  <c r="A36" i="1"/>
  <c r="A37" i="1" l="1"/>
  <c r="B36" i="1"/>
  <c r="A38" i="1" l="1"/>
  <c r="B37" i="1"/>
  <c r="A39" i="1" l="1"/>
  <c r="B38" i="1"/>
  <c r="B39" i="1" l="1"/>
  <c r="A40" i="1"/>
  <c r="B40" i="1" l="1"/>
  <c r="A41" i="1"/>
  <c r="B41" i="1" l="1"/>
  <c r="A42" i="1"/>
  <c r="A43" i="1" l="1"/>
  <c r="B42" i="1"/>
  <c r="A44" i="1" l="1"/>
  <c r="B43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B50" i="1" l="1"/>
  <c r="A51" i="1"/>
  <c r="B51" i="1" l="1"/>
  <c r="A52" i="1"/>
  <c r="B52" i="1" l="1"/>
  <c r="A53" i="1"/>
  <c r="B53" i="1" l="1"/>
  <c r="A54" i="1"/>
  <c r="B54" i="1" s="1"/>
</calcChain>
</file>

<file path=xl/sharedStrings.xml><?xml version="1.0" encoding="utf-8"?>
<sst xmlns="http://schemas.openxmlformats.org/spreadsheetml/2006/main" count="125" uniqueCount="95">
  <si>
    <t>Pout_max[W]</t>
  </si>
  <si>
    <t>Vout_max[V]</t>
  </si>
  <si>
    <t>Vout</t>
  </si>
  <si>
    <t>Iout</t>
  </si>
  <si>
    <t xml:space="preserve">Battery </t>
  </si>
  <si>
    <t>Pump</t>
  </si>
  <si>
    <t>Model</t>
  </si>
  <si>
    <t>Capacity</t>
  </si>
  <si>
    <t>Charge Voltage</t>
  </si>
  <si>
    <t>Rated Voltage</t>
  </si>
  <si>
    <t>Rechargeable</t>
  </si>
  <si>
    <t>Chemistry</t>
  </si>
  <si>
    <t>Color</t>
  </si>
  <si>
    <t>(HxD)</t>
  </si>
  <si>
    <t xml:space="preserve">Pump size: </t>
  </si>
  <si>
    <t xml:space="preserve">Rated voltage: </t>
  </si>
  <si>
    <t>Power:</t>
  </si>
  <si>
    <t xml:space="preserve">Maximum flow: </t>
  </si>
  <si>
    <t>Highest lift:</t>
  </si>
  <si>
    <t xml:space="preserve">Pump housing material: </t>
  </si>
  <si>
    <t>Outlet size:</t>
  </si>
  <si>
    <t xml:space="preserve">Working environment temperature: </t>
  </si>
  <si>
    <t>Maximum water temperature:</t>
  </si>
  <si>
    <t>Drive mode:</t>
  </si>
  <si>
    <t>Sound and noise:</t>
  </si>
  <si>
    <t xml:space="preserve">Waterproof rating: </t>
  </si>
  <si>
    <t>Service life:</t>
  </si>
  <si>
    <t>Power cord length:</t>
  </si>
  <si>
    <t xml:space="preserve">Power supply: </t>
  </si>
  <si>
    <t>USB power adapter</t>
  </si>
  <si>
    <t>1.5 meters USB head</t>
  </si>
  <si>
    <t xml:space="preserve"> ≥20000Hours</t>
  </si>
  <si>
    <t>IPX8 (submersible installation)</t>
  </si>
  <si>
    <t xml:space="preserve"> &lt;40db</t>
  </si>
  <si>
    <t>Brushless, magnetically isolated</t>
  </si>
  <si>
    <t>60°C</t>
  </si>
  <si>
    <t xml:space="preserve"> Ø8.5</t>
  </si>
  <si>
    <t>ABS</t>
  </si>
  <si>
    <t>100cm</t>
  </si>
  <si>
    <t xml:space="preserve"> 120L/H</t>
  </si>
  <si>
    <t>0.85W</t>
  </si>
  <si>
    <t>55×52×40.5mm</t>
  </si>
  <si>
    <t> 6.5X1.8cm/2.56X0.71"</t>
  </si>
  <si>
    <t>Blue</t>
  </si>
  <si>
    <t>Li-ion</t>
  </si>
  <si>
    <t>&gt;1000 cycles, theoretically</t>
  </si>
  <si>
    <t>3.7V</t>
  </si>
  <si>
    <t>4.2V</t>
  </si>
  <si>
    <t>5000mAh</t>
  </si>
  <si>
    <t>Current</t>
  </si>
  <si>
    <t>5V</t>
  </si>
  <si>
    <t>170mA</t>
  </si>
  <si>
    <t>Type</t>
  </si>
  <si>
    <t>H/S</t>
  </si>
  <si>
    <t>create a couter as soon as the sun is shining and turn on the pump at specific time</t>
  </si>
  <si>
    <t>S</t>
  </si>
  <si>
    <t>Create sleep configuration</t>
  </si>
  <si>
    <t>H</t>
  </si>
  <si>
    <t>How many solar panels</t>
  </si>
  <si>
    <t>How much power is required</t>
  </si>
  <si>
    <t>Use back to back PMOS as ideal diodes</t>
  </si>
  <si>
    <t xml:space="preserve">Create logic for turning off one of the supplies </t>
  </si>
  <si>
    <t>450mA</t>
  </si>
  <si>
    <t>Calculation</t>
  </si>
  <si>
    <t>Value</t>
  </si>
  <si>
    <t>Unit</t>
  </si>
  <si>
    <t>W</t>
  </si>
  <si>
    <t>V</t>
  </si>
  <si>
    <t>A</t>
  </si>
  <si>
    <t>Variable</t>
  </si>
  <si>
    <t>Battery_Cap</t>
  </si>
  <si>
    <t>Ah</t>
  </si>
  <si>
    <t>Battery_Discharge</t>
  </si>
  <si>
    <t>h</t>
  </si>
  <si>
    <t>Charge Current max (0.5CC)</t>
  </si>
  <si>
    <t>2500mA</t>
  </si>
  <si>
    <t>Charger_eff</t>
  </si>
  <si>
    <t>Battery_Charging</t>
  </si>
  <si>
    <t>Charger_Iout</t>
  </si>
  <si>
    <t>Battery Charger</t>
  </si>
  <si>
    <t>Load</t>
  </si>
  <si>
    <t>Boost Converter</t>
  </si>
  <si>
    <t>Battery</t>
  </si>
  <si>
    <t>Buck Converter</t>
  </si>
  <si>
    <t>Eff</t>
  </si>
  <si>
    <t>Vin_min</t>
  </si>
  <si>
    <t>Vin_max</t>
  </si>
  <si>
    <t>Pout</t>
  </si>
  <si>
    <t>P_max</t>
  </si>
  <si>
    <t>I_max</t>
  </si>
  <si>
    <t>Solar Panel</t>
  </si>
  <si>
    <t>Vout_min</t>
  </si>
  <si>
    <t>Vout_max</t>
  </si>
  <si>
    <t>I_min</t>
  </si>
  <si>
    <t>Iout_min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</si>
</sst>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Output_Power!$B$6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Output_Power!$A$7:$A$54</c:f>
              <c:numCache>
                <c:formatCode>General</c:formatCode>
                <c:ptCount val="48"/>
                <c:pt idx="0">
                  <c:v>12</c:v>
                </c:pt>
                <c:pt idx="1">
                  <c:v>11.75</c:v>
                </c:pt>
                <c:pt idx="2">
                  <c:v>11.5</c:v>
                </c:pt>
                <c:pt idx="3">
                  <c:v>11.25</c:v>
                </c:pt>
                <c:pt idx="4">
                  <c:v>11</c:v>
                </c:pt>
                <c:pt idx="5">
                  <c:v>10.75</c:v>
                </c:pt>
                <c:pt idx="6">
                  <c:v>10.5</c:v>
                </c:pt>
                <c:pt idx="7">
                  <c:v>10.25</c:v>
                </c:pt>
                <c:pt idx="8">
                  <c:v>10</c:v>
                </c:pt>
                <c:pt idx="9">
                  <c:v>9.75</c:v>
                </c:pt>
                <c:pt idx="10">
                  <c:v>9.5</c:v>
                </c:pt>
                <c:pt idx="11">
                  <c:v>9.25</c:v>
                </c:pt>
                <c:pt idx="12">
                  <c:v>9</c:v>
                </c:pt>
                <c:pt idx="13">
                  <c:v>8.75</c:v>
                </c:pt>
                <c:pt idx="14">
                  <c:v>8.5</c:v>
                </c:pt>
                <c:pt idx="15">
                  <c:v>8.25</c:v>
                </c:pt>
                <c:pt idx="16">
                  <c:v>8</c:v>
                </c:pt>
                <c:pt idx="17">
                  <c:v>7.75</c:v>
                </c:pt>
                <c:pt idx="18">
                  <c:v>7.5</c:v>
                </c:pt>
                <c:pt idx="19">
                  <c:v>7.25</c:v>
                </c:pt>
                <c:pt idx="20">
                  <c:v>7</c:v>
                </c:pt>
                <c:pt idx="21">
                  <c:v>6.75</c:v>
                </c:pt>
                <c:pt idx="22">
                  <c:v>6.5</c:v>
                </c:pt>
                <c:pt idx="23">
                  <c:v>6.25</c:v>
                </c:pt>
                <c:pt idx="24">
                  <c:v>6</c:v>
                </c:pt>
                <c:pt idx="25">
                  <c:v>5.75</c:v>
                </c:pt>
                <c:pt idx="26">
                  <c:v>5.5</c:v>
                </c:pt>
                <c:pt idx="27">
                  <c:v>5.25</c:v>
                </c:pt>
                <c:pt idx="28">
                  <c:v>5</c:v>
                </c:pt>
                <c:pt idx="29">
                  <c:v>4.75</c:v>
                </c:pt>
                <c:pt idx="30">
                  <c:v>4.5</c:v>
                </c:pt>
                <c:pt idx="31">
                  <c:v>4.25</c:v>
                </c:pt>
                <c:pt idx="32">
                  <c:v>4</c:v>
                </c:pt>
                <c:pt idx="33">
                  <c:v>3.75</c:v>
                </c:pt>
                <c:pt idx="34">
                  <c:v>3.5</c:v>
                </c:pt>
                <c:pt idx="35">
                  <c:v>3.25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2.25</c:v>
                </c:pt>
                <c:pt idx="40">
                  <c:v>2</c:v>
                </c:pt>
                <c:pt idx="41">
                  <c:v>1.75</c:v>
                </c:pt>
                <c:pt idx="42">
                  <c:v>1.5</c:v>
                </c:pt>
                <c:pt idx="43">
                  <c:v>1.25</c:v>
                </c:pt>
                <c:pt idx="44">
                  <c:v>1</c:v>
                </c:pt>
                <c:pt idx="45">
                  <c:v>0.75</c:v>
                </c:pt>
                <c:pt idx="46">
                  <c:v>0.5</c:v>
                </c:pt>
                <c:pt idx="47">
                  <c:v>0.25</c:v>
                </c:pt>
              </c:numCache>
            </c:numRef>
          </c:xVal>
          <c:yVal>
            <c:numRef>
              <c:f>Output_Power!$B$7:$B$54</c:f>
              <c:numCache>
                <c:formatCode>General</c:formatCode>
                <c:ptCount val="48"/>
                <c:pt idx="0">
                  <c:v>0.125</c:v>
                </c:pt>
                <c:pt idx="1">
                  <c:v>0.1276595744680851</c:v>
                </c:pt>
                <c:pt idx="2">
                  <c:v>0.13043478260869565</c:v>
                </c:pt>
                <c:pt idx="3">
                  <c:v>0.13333333333333333</c:v>
                </c:pt>
                <c:pt idx="4">
                  <c:v>0.13636363636363635</c:v>
                </c:pt>
                <c:pt idx="5">
                  <c:v>0.13953488372093023</c:v>
                </c:pt>
                <c:pt idx="6">
                  <c:v>0.14285714285714285</c:v>
                </c:pt>
                <c:pt idx="7">
                  <c:v>0.14634146341463414</c:v>
                </c:pt>
                <c:pt idx="8">
                  <c:v>0.15</c:v>
                </c:pt>
                <c:pt idx="9">
                  <c:v>0.15384615384615385</c:v>
                </c:pt>
                <c:pt idx="10">
                  <c:v>0.15789473684210525</c:v>
                </c:pt>
                <c:pt idx="11">
                  <c:v>0.16216216216216217</c:v>
                </c:pt>
                <c:pt idx="12">
                  <c:v>0.16666666666666666</c:v>
                </c:pt>
                <c:pt idx="13">
                  <c:v>0.17142857142857143</c:v>
                </c:pt>
                <c:pt idx="14">
                  <c:v>0.17647058823529413</c:v>
                </c:pt>
                <c:pt idx="15">
                  <c:v>0.18181818181818182</c:v>
                </c:pt>
                <c:pt idx="16">
                  <c:v>0.1875</c:v>
                </c:pt>
                <c:pt idx="17">
                  <c:v>0.19354838709677419</c:v>
                </c:pt>
                <c:pt idx="18">
                  <c:v>0.2</c:v>
                </c:pt>
                <c:pt idx="19">
                  <c:v>0.20689655172413793</c:v>
                </c:pt>
                <c:pt idx="20">
                  <c:v>0.21428571428571427</c:v>
                </c:pt>
                <c:pt idx="21">
                  <c:v>0.22222222222222221</c:v>
                </c:pt>
                <c:pt idx="22">
                  <c:v>0.23076923076923078</c:v>
                </c:pt>
                <c:pt idx="23">
                  <c:v>0.24</c:v>
                </c:pt>
                <c:pt idx="24">
                  <c:v>0.25</c:v>
                </c:pt>
                <c:pt idx="25">
                  <c:v>0.2608695652173913</c:v>
                </c:pt>
                <c:pt idx="26">
                  <c:v>0.27272727272727271</c:v>
                </c:pt>
                <c:pt idx="27">
                  <c:v>0.2857142857142857</c:v>
                </c:pt>
                <c:pt idx="28">
                  <c:v>0.3</c:v>
                </c:pt>
                <c:pt idx="29">
                  <c:v>0.31578947368421051</c:v>
                </c:pt>
                <c:pt idx="30">
                  <c:v>0.33333333333333331</c:v>
                </c:pt>
                <c:pt idx="31">
                  <c:v>0.35294117647058826</c:v>
                </c:pt>
                <c:pt idx="32">
                  <c:v>0.375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0.46153846153846156</c:v>
                </c:pt>
                <c:pt idx="36">
                  <c:v>0.5</c:v>
                </c:pt>
                <c:pt idx="37">
                  <c:v>0.54545454545454541</c:v>
                </c:pt>
                <c:pt idx="38">
                  <c:v>0.6</c:v>
                </c:pt>
                <c:pt idx="39">
                  <c:v>0.66666666666666663</c:v>
                </c:pt>
                <c:pt idx="40">
                  <c:v>0.75</c:v>
                </c:pt>
                <c:pt idx="41">
                  <c:v>0.8571428571428571</c:v>
                </c:pt>
                <c:pt idx="42">
                  <c:v>1</c:v>
                </c:pt>
                <c:pt idx="43">
                  <c:v>1.2</c:v>
                </c:pt>
                <c:pt idx="44">
                  <c:v>1.5</c:v>
                </c:pt>
                <c:pt idx="45">
                  <c:v>2</c:v>
                </c:pt>
                <c:pt idx="46">
                  <c:v>3</c:v>
                </c:pt>
                <c:pt idx="47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C-4065-8FD8-7B09B582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51264"/>
        <c:axId val="370452440"/>
      </c:scatterChart>
      <c:valAx>
        <c:axId val="3704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452440"/>
        <c:crosses val="autoZero"/>
        <c:crossBetween val="midCat"/>
      </c:valAx>
      <c:valAx>
        <c:axId val="3704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4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109536</xdr:rowOff>
    </xdr:from>
    <xdr:to>
      <xdr:col>14</xdr:col>
      <xdr:colOff>352425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5F42FB-C32E-4F1A-A28F-21DAE6D43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392524</xdr:colOff>
      <xdr:row>27</xdr:row>
      <xdr:rowOff>32655</xdr:rowOff>
    </xdr:from>
    <xdr:to>
      <xdr:col>20</xdr:col>
      <xdr:colOff>392524</xdr:colOff>
      <xdr:row>32</xdr:row>
      <xdr:rowOff>152400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5594424" y="4985655"/>
          <a:ext cx="1524000" cy="10722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>
              <a:solidFill>
                <a:schemeClr val="tx1"/>
              </a:solidFill>
            </a:rPr>
            <a:t>Arduino nano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</a:t>
          </a:r>
          <a:r>
            <a:rPr lang="de-DE" sz="1100" baseline="0">
              <a:solidFill>
                <a:schemeClr val="tx1"/>
              </a:solidFill>
            </a:rPr>
            <a:t> 5-10V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Iin: 280mA (50mA)</a:t>
          </a:r>
        </a:p>
        <a:p>
          <a:pPr algn="l"/>
          <a:r>
            <a:rPr lang="de-DE" sz="1100" baseline="0">
              <a:solidFill>
                <a:schemeClr val="tx1"/>
              </a:solidFill>
            </a:rPr>
            <a:t>Pmax:1.4W (200mW)</a:t>
          </a:r>
          <a:endParaRPr lang="de-DE" sz="1100">
            <a:solidFill>
              <a:schemeClr val="tx1"/>
            </a:solidFill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96609</xdr:colOff>
      <xdr:row>22</xdr:row>
      <xdr:rowOff>129268</xdr:rowOff>
    </xdr:from>
    <xdr:to>
      <xdr:col>16</xdr:col>
      <xdr:colOff>20409</xdr:colOff>
      <xdr:row>29</xdr:row>
      <xdr:rowOff>176893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12250509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Boost</a:t>
          </a:r>
        </a:p>
        <a:p>
          <a:pPr algn="ctr"/>
          <a:r>
            <a:rPr lang="en-GB" sz="1400">
              <a:solidFill>
                <a:schemeClr val="tx1"/>
              </a:solidFill>
            </a:rPr>
            <a:t>MT3608</a:t>
          </a:r>
          <a:endParaRPr lang="de-DE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Vin_min &lt;&lt;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3.7V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Vin=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Vout=5V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Iout=</a:t>
          </a: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312963</xdr:colOff>
      <xdr:row>14</xdr:row>
      <xdr:rowOff>81642</xdr:rowOff>
    </xdr:from>
    <xdr:to>
      <xdr:col>16</xdr:col>
      <xdr:colOff>608895</xdr:colOff>
      <xdr:row>16</xdr:row>
      <xdr:rowOff>20879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pSpPr/>
      </xdr:nvGrpSpPr>
      <xdr:grpSpPr>
        <a:xfrm>
          <a:off x="13324941" y="2748642"/>
          <a:ext cx="295932" cy="320237"/>
          <a:chOff x="12079999" y="2647950"/>
          <a:chExt cx="295932" cy="320237"/>
        </a:xfrm>
      </xdr:grpSpPr>
      <xdr:sp macro="" textlink="">
        <xdr:nvSpPr>
          <xdr:cNvPr id="5" name="Gleichschenkliges Dreieck 4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312963</xdr:colOff>
      <xdr:row>25</xdr:row>
      <xdr:rowOff>81642</xdr:rowOff>
    </xdr:from>
    <xdr:to>
      <xdr:col>16</xdr:col>
      <xdr:colOff>608895</xdr:colOff>
      <xdr:row>27</xdr:row>
      <xdr:rowOff>20879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pSpPr/>
      </xdr:nvGrpSpPr>
      <xdr:grpSpPr>
        <a:xfrm>
          <a:off x="13324941" y="4844142"/>
          <a:ext cx="295932" cy="320237"/>
          <a:chOff x="12079999" y="2647950"/>
          <a:chExt cx="295932" cy="320237"/>
        </a:xfrm>
      </xdr:grpSpPr>
      <xdr:sp macro="" textlink="">
        <xdr:nvSpPr>
          <xdr:cNvPr id="10" name="Gleichschenkliges Dreieck 9">
            <a:extLst>
              <a:ext uri="{FF2B5EF4-FFF2-40B4-BE49-F238E27FC236}">
                <a16:creationId xmlns:a16="http://schemas.microsoft.com/office/drawing/2014/main" xmlns="" id="{00000000-0008-0000-0100-00000A000000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11" name="Gerader Verbinder 10">
            <a:extLst>
              <a:ext uri="{FF2B5EF4-FFF2-40B4-BE49-F238E27FC236}">
                <a16:creationId xmlns:a16="http://schemas.microsoft.com/office/drawing/2014/main" xmlns="" id="{00000000-0008-0000-0100-00000B000000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589029</xdr:colOff>
      <xdr:row>15</xdr:row>
      <xdr:rowOff>51262</xdr:rowOff>
    </xdr:from>
    <xdr:to>
      <xdr:col>17</xdr:col>
      <xdr:colOff>749993</xdr:colOff>
      <xdr:row>20</xdr:row>
      <xdr:rowOff>70436</xdr:rowOff>
    </xdr:to>
    <xdr:cxnSp macro="">
      <xdr:nvCxnSpPr>
        <xdr:cNvPr id="13" name="Gewinkelte Verbindung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CxnSpPr>
          <a:stCxn id="5" idx="0"/>
          <a:endCxn id="28" idx="1"/>
        </xdr:cNvCxnSpPr>
      </xdr:nvCxnSpPr>
      <xdr:spPr>
        <a:xfrm>
          <a:off x="14264208" y="2718262"/>
          <a:ext cx="922964" cy="97167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122463</xdr:colOff>
      <xdr:row>20</xdr:row>
      <xdr:rowOff>70436</xdr:rowOff>
    </xdr:from>
    <xdr:to>
      <xdr:col>22</xdr:col>
      <xdr:colOff>143914</xdr:colOff>
      <xdr:row>27</xdr:row>
      <xdr:rowOff>23027</xdr:rowOff>
    </xdr:to>
    <xdr:cxnSp macro="">
      <xdr:nvCxnSpPr>
        <xdr:cNvPr id="14" name="Gewinkelte Verbindung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CxnSpPr>
          <a:stCxn id="28" idx="3"/>
          <a:endCxn id="20" idx="0"/>
        </xdr:cNvCxnSpPr>
      </xdr:nvCxnSpPr>
      <xdr:spPr>
        <a:xfrm>
          <a:off x="15323049" y="3689936"/>
          <a:ext cx="3069451" cy="1286091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589029</xdr:colOff>
      <xdr:row>20</xdr:row>
      <xdr:rowOff>70436</xdr:rowOff>
    </xdr:from>
    <xdr:to>
      <xdr:col>17</xdr:col>
      <xdr:colOff>749993</xdr:colOff>
      <xdr:row>26</xdr:row>
      <xdr:rowOff>51262</xdr:rowOff>
    </xdr:to>
    <xdr:cxnSp macro="">
      <xdr:nvCxnSpPr>
        <xdr:cNvPr id="17" name="Gewinkelte Verbindung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CxnSpPr>
          <a:stCxn id="10" idx="0"/>
          <a:endCxn id="28" idx="1"/>
        </xdr:cNvCxnSpPr>
      </xdr:nvCxnSpPr>
      <xdr:spPr>
        <a:xfrm flipV="1">
          <a:off x="14264208" y="3689936"/>
          <a:ext cx="922964" cy="112382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182014</xdr:colOff>
      <xdr:row>27</xdr:row>
      <xdr:rowOff>23027</xdr:rowOff>
    </xdr:from>
    <xdr:to>
      <xdr:col>23</xdr:col>
      <xdr:colOff>105814</xdr:colOff>
      <xdr:row>32</xdr:row>
      <xdr:rowOff>164224</xdr:rowOff>
    </xdr:to>
    <xdr:sp macro="" textlink="">
      <xdr:nvSpPr>
        <xdr:cNvPr id="20" name="Rechteck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17668600" y="4976027"/>
          <a:ext cx="1447800" cy="109369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Pump</a:t>
          </a:r>
        </a:p>
        <a:p>
          <a:pPr algn="l"/>
          <a:r>
            <a:rPr lang="de-DE" sz="1100">
              <a:solidFill>
                <a:schemeClr val="tx1"/>
              </a:solidFill>
            </a:rPr>
            <a:t>Vin: 5V</a:t>
          </a:r>
        </a:p>
        <a:p>
          <a:pPr algn="l"/>
          <a:r>
            <a:rPr lang="de-DE" sz="1100">
              <a:solidFill>
                <a:schemeClr val="tx1"/>
              </a:solidFill>
            </a:rPr>
            <a:t>Iin: 170mA</a:t>
          </a:r>
        </a:p>
        <a:p>
          <a:pPr algn="l"/>
          <a:r>
            <a:rPr lang="de-DE" sz="1100">
              <a:solidFill>
                <a:schemeClr val="tx1"/>
              </a:solidFill>
            </a:rPr>
            <a:t>Pmax:</a:t>
          </a:r>
          <a:r>
            <a:rPr lang="de-DE" sz="1100" baseline="0">
              <a:solidFill>
                <a:schemeClr val="tx1"/>
              </a:solidFill>
            </a:rPr>
            <a:t> </a:t>
          </a:r>
          <a:r>
            <a:rPr lang="de-DE" sz="1100">
              <a:solidFill>
                <a:schemeClr val="tx1"/>
              </a:solidFill>
            </a:rPr>
            <a:t>0.85W</a:t>
          </a:r>
        </a:p>
        <a:p>
          <a:pPr algn="ctr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749993</xdr:colOff>
      <xdr:row>20</xdr:row>
      <xdr:rowOff>3201</xdr:rowOff>
    </xdr:from>
    <xdr:to>
      <xdr:col>18</xdr:col>
      <xdr:colOff>122463</xdr:colOff>
      <xdr:row>20</xdr:row>
      <xdr:rowOff>137671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15187172" y="3622701"/>
          <a:ext cx="134470" cy="1344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122463</xdr:colOff>
      <xdr:row>20</xdr:row>
      <xdr:rowOff>70436</xdr:rowOff>
    </xdr:from>
    <xdr:to>
      <xdr:col>19</xdr:col>
      <xdr:colOff>392524</xdr:colOff>
      <xdr:row>27</xdr:row>
      <xdr:rowOff>32655</xdr:rowOff>
    </xdr:to>
    <xdr:cxnSp macro="">
      <xdr:nvCxnSpPr>
        <xdr:cNvPr id="31" name="Gewinkelte Verbindung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CxnSpPr>
          <a:stCxn id="28" idx="3"/>
          <a:endCxn id="2" idx="0"/>
        </xdr:cNvCxnSpPr>
      </xdr:nvCxnSpPr>
      <xdr:spPr>
        <a:xfrm>
          <a:off x="15324363" y="3689936"/>
          <a:ext cx="1032061" cy="1295719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392524</xdr:colOff>
      <xdr:row>29</xdr:row>
      <xdr:rowOff>187778</xdr:rowOff>
    </xdr:from>
    <xdr:to>
      <xdr:col>21</xdr:col>
      <xdr:colOff>182014</xdr:colOff>
      <xdr:row>29</xdr:row>
      <xdr:rowOff>188876</xdr:rowOff>
    </xdr:to>
    <xdr:cxnSp macro="">
      <xdr:nvCxnSpPr>
        <xdr:cNvPr id="39" name="Gewinkelte Verbindung 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CxnSpPr>
          <a:stCxn id="2" idx="3"/>
          <a:endCxn id="20" idx="1"/>
        </xdr:cNvCxnSpPr>
      </xdr:nvCxnSpPr>
      <xdr:spPr>
        <a:xfrm>
          <a:off x="17117110" y="5521778"/>
          <a:ext cx="551490" cy="1098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20409</xdr:colOff>
      <xdr:row>26</xdr:row>
      <xdr:rowOff>51262</xdr:rowOff>
    </xdr:from>
    <xdr:to>
      <xdr:col>16</xdr:col>
      <xdr:colOff>312963</xdr:colOff>
      <xdr:row>26</xdr:row>
      <xdr:rowOff>57831</xdr:rowOff>
    </xdr:to>
    <xdr:cxnSp macro="">
      <xdr:nvCxnSpPr>
        <xdr:cNvPr id="51" name="Gewinkelte Verbindung 50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CxnSpPr>
          <a:stCxn id="3" idx="3"/>
          <a:endCxn id="10" idx="3"/>
        </xdr:cNvCxnSpPr>
      </xdr:nvCxnSpPr>
      <xdr:spPr>
        <a:xfrm flipV="1">
          <a:off x="13698309" y="4813762"/>
          <a:ext cx="292554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582386</xdr:colOff>
      <xdr:row>22</xdr:row>
      <xdr:rowOff>129268</xdr:rowOff>
    </xdr:from>
    <xdr:to>
      <xdr:col>11</xdr:col>
      <xdr:colOff>506186</xdr:colOff>
      <xdr:row>29</xdr:row>
      <xdr:rowOff>176893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SpPr/>
      </xdr:nvSpPr>
      <xdr:spPr>
        <a:xfrm>
          <a:off x="8926286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</a:t>
          </a:r>
          <a:r>
            <a:rPr lang="de-DE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Char</a:t>
          </a:r>
        </a:p>
        <a:p>
          <a:pPr algn="ctr"/>
          <a:r>
            <a:rPr lang="de-DE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TP4056</a:t>
          </a:r>
          <a:endParaRPr lang="de-DE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Vin=4..5..8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Iin=0.5mA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Vout=4.2V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Iout_max=</a:t>
          </a:r>
          <a:r>
            <a:rPr lang="de-DE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1A</a:t>
          </a:r>
          <a:endParaRPr lang="de-DE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572859</xdr:colOff>
      <xdr:row>11</xdr:row>
      <xdr:rowOff>129268</xdr:rowOff>
    </xdr:from>
    <xdr:to>
      <xdr:col>11</xdr:col>
      <xdr:colOff>496659</xdr:colOff>
      <xdr:row>18</xdr:row>
      <xdr:rowOff>176893</xdr:rowOff>
    </xdr:to>
    <xdr:sp macro="" textlink="">
      <xdr:nvSpPr>
        <xdr:cNvPr id="78" name="Rechteck 77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SpPr/>
      </xdr:nvSpPr>
      <xdr:spPr>
        <a:xfrm>
          <a:off x="8916759" y="20342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Buck</a:t>
          </a:r>
        </a:p>
        <a:p>
          <a:pPr algn="ctr"/>
          <a:r>
            <a:rPr lang="en-GB" sz="1400">
              <a:solidFill>
                <a:schemeClr val="tx1"/>
              </a:solidFill>
            </a:rPr>
            <a:t>TD1583</a:t>
          </a:r>
        </a:p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TPS54331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Vin_max=16V</a:t>
          </a:r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Iin=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Vout=5V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Iout=</a:t>
          </a: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496659</xdr:colOff>
      <xdr:row>15</xdr:row>
      <xdr:rowOff>51262</xdr:rowOff>
    </xdr:from>
    <xdr:to>
      <xdr:col>16</xdr:col>
      <xdr:colOff>312963</xdr:colOff>
      <xdr:row>15</xdr:row>
      <xdr:rowOff>57831</xdr:rowOff>
    </xdr:to>
    <xdr:cxnSp macro="">
      <xdr:nvCxnSpPr>
        <xdr:cNvPr id="79" name="Gewinkelte Verbindung 50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CxnSpPr>
          <a:stCxn id="78" idx="3"/>
          <a:endCxn id="5" idx="3"/>
        </xdr:cNvCxnSpPr>
      </xdr:nvCxnSpPr>
      <xdr:spPr>
        <a:xfrm flipV="1">
          <a:off x="10364559" y="2718262"/>
          <a:ext cx="3626304" cy="6569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534759</xdr:colOff>
      <xdr:row>18</xdr:row>
      <xdr:rowOff>176893</xdr:rowOff>
    </xdr:from>
    <xdr:to>
      <xdr:col>10</xdr:col>
      <xdr:colOff>544286</xdr:colOff>
      <xdr:row>22</xdr:row>
      <xdr:rowOff>129268</xdr:rowOff>
    </xdr:to>
    <xdr:cxnSp macro="">
      <xdr:nvCxnSpPr>
        <xdr:cNvPr id="82" name="Gewinkelte Verbindung 50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CxnSpPr>
          <a:stCxn id="78" idx="2"/>
          <a:endCxn id="60" idx="0"/>
        </xdr:cNvCxnSpPr>
      </xdr:nvCxnSpPr>
      <xdr:spPr>
        <a:xfrm>
          <a:off x="9640659" y="3415393"/>
          <a:ext cx="9527" cy="714375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11</xdr:row>
      <xdr:rowOff>129268</xdr:rowOff>
    </xdr:from>
    <xdr:to>
      <xdr:col>8</xdr:col>
      <xdr:colOff>496659</xdr:colOff>
      <xdr:row>18</xdr:row>
      <xdr:rowOff>176893</xdr:rowOff>
    </xdr:to>
    <xdr:sp macro="" textlink="">
      <xdr:nvSpPr>
        <xdr:cNvPr id="87" name="Rechteck 86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SpPr/>
      </xdr:nvSpPr>
      <xdr:spPr>
        <a:xfrm>
          <a:off x="6200775" y="2034268"/>
          <a:ext cx="1877784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Solar Panel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Vout_min=?? (depends on the buck)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Vout_max=12V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Iout_min=125mA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Iout_max=?? depends on the buck</a:t>
          </a: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293754</xdr:colOff>
      <xdr:row>15</xdr:row>
      <xdr:rowOff>57831</xdr:rowOff>
    </xdr:from>
    <xdr:to>
      <xdr:col>9</xdr:col>
      <xdr:colOff>572859</xdr:colOff>
      <xdr:row>15</xdr:row>
      <xdr:rowOff>60787</xdr:rowOff>
    </xdr:to>
    <xdr:cxnSp macro="">
      <xdr:nvCxnSpPr>
        <xdr:cNvPr id="88" name="Gewinkelte Verbindung 50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CxnSpPr>
          <a:stCxn id="29" idx="0"/>
          <a:endCxn id="78" idx="1"/>
        </xdr:cNvCxnSpPr>
      </xdr:nvCxnSpPr>
      <xdr:spPr>
        <a:xfrm flipV="1">
          <a:off x="8637654" y="2724831"/>
          <a:ext cx="279105" cy="2956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753834</xdr:colOff>
      <xdr:row>22</xdr:row>
      <xdr:rowOff>129268</xdr:rowOff>
    </xdr:from>
    <xdr:to>
      <xdr:col>13</xdr:col>
      <xdr:colOff>677634</xdr:colOff>
      <xdr:row>29</xdr:row>
      <xdr:rowOff>176893</xdr:rowOff>
    </xdr:to>
    <xdr:sp macro="" textlink="">
      <xdr:nvSpPr>
        <xdr:cNvPr id="97" name="Rechteck 96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SpPr/>
      </xdr:nvSpPr>
      <xdr:spPr>
        <a:xfrm>
          <a:off x="10621734" y="4129768"/>
          <a:ext cx="1447800" cy="1381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Battery</a:t>
          </a:r>
        </a:p>
        <a:p>
          <a:pPr algn="l"/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b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de-D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Vin 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3.7V</a:t>
          </a:r>
        </a:p>
        <a:p>
          <a:pPr algn="l"/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Cap=5000mAh</a:t>
          </a:r>
        </a:p>
        <a:p>
          <a:pPr algn="l"/>
          <a:endParaRPr lang="de-DE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506186</xdr:colOff>
      <xdr:row>26</xdr:row>
      <xdr:rowOff>57831</xdr:rowOff>
    </xdr:from>
    <xdr:to>
      <xdr:col>11</xdr:col>
      <xdr:colOff>753834</xdr:colOff>
      <xdr:row>26</xdr:row>
      <xdr:rowOff>57831</xdr:rowOff>
    </xdr:to>
    <xdr:cxnSp macro="">
      <xdr:nvCxnSpPr>
        <xdr:cNvPr id="98" name="Gewinkelte Verbindung 50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CxnSpPr>
          <a:stCxn id="60" idx="3"/>
          <a:endCxn id="97" idx="1"/>
        </xdr:cNvCxnSpPr>
      </xdr:nvCxnSpPr>
      <xdr:spPr>
        <a:xfrm>
          <a:off x="10374086" y="4820331"/>
          <a:ext cx="247648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677634</xdr:colOff>
      <xdr:row>26</xdr:row>
      <xdr:rowOff>57831</xdr:rowOff>
    </xdr:from>
    <xdr:to>
      <xdr:col>14</xdr:col>
      <xdr:colOff>96609</xdr:colOff>
      <xdr:row>26</xdr:row>
      <xdr:rowOff>57831</xdr:rowOff>
    </xdr:to>
    <xdr:cxnSp macro="">
      <xdr:nvCxnSpPr>
        <xdr:cNvPr id="101" name="Gewinkelte Verbindung 50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CxnSpPr>
          <a:stCxn id="97" idx="3"/>
          <a:endCxn id="3" idx="1"/>
        </xdr:cNvCxnSpPr>
      </xdr:nvCxnSpPr>
      <xdr:spPr>
        <a:xfrm>
          <a:off x="12069534" y="4820331"/>
          <a:ext cx="180975" cy="0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17688</xdr:colOff>
      <xdr:row>14</xdr:row>
      <xdr:rowOff>91167</xdr:rowOff>
    </xdr:from>
    <xdr:to>
      <xdr:col>9</xdr:col>
      <xdr:colOff>313620</xdr:colOff>
      <xdr:row>16</xdr:row>
      <xdr:rowOff>30404</xdr:rowOff>
    </xdr:to>
    <xdr:grpSp>
      <xdr:nvGrpSpPr>
        <xdr:cNvPr id="27" name="Gruppieren 7">
          <a:extLst>
            <a:ext uri="{FF2B5EF4-FFF2-40B4-BE49-F238E27FC236}">
              <a16:creationId xmlns:a16="http://schemas.microsoft.com/office/drawing/2014/main" xmlns="" id="{FE9B4560-03B7-49D8-ABAA-6DF52D2E6FEC}"/>
            </a:ext>
          </a:extLst>
        </xdr:cNvPr>
        <xdr:cNvGrpSpPr/>
      </xdr:nvGrpSpPr>
      <xdr:grpSpPr>
        <a:xfrm>
          <a:off x="7695666" y="2758167"/>
          <a:ext cx="295932" cy="320237"/>
          <a:chOff x="12079999" y="2647950"/>
          <a:chExt cx="295932" cy="320237"/>
        </a:xfrm>
      </xdr:grpSpPr>
      <xdr:sp macro="" textlink="">
        <xdr:nvSpPr>
          <xdr:cNvPr id="29" name="Gleichschenkliges Dreieck 4">
            <a:extLst>
              <a:ext uri="{FF2B5EF4-FFF2-40B4-BE49-F238E27FC236}">
                <a16:creationId xmlns:a16="http://schemas.microsoft.com/office/drawing/2014/main" xmlns="" id="{771D8A4A-94AB-4165-BC57-11AA9E434C28}"/>
              </a:ext>
            </a:extLst>
          </xdr:cNvPr>
          <xdr:cNvSpPr/>
        </xdr:nvSpPr>
        <xdr:spPr>
          <a:xfrm rot="5400000">
            <a:off x="12057913" y="2670036"/>
            <a:ext cx="320237" cy="276066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cxnSp macro="">
        <xdr:nvCxnSpPr>
          <xdr:cNvPr id="30" name="Gerader Verbinder 6">
            <a:extLst>
              <a:ext uri="{FF2B5EF4-FFF2-40B4-BE49-F238E27FC236}">
                <a16:creationId xmlns:a16="http://schemas.microsoft.com/office/drawing/2014/main" xmlns="" id="{148873E4-A367-4356-9A37-C2F4F6ED8066}"/>
              </a:ext>
            </a:extLst>
          </xdr:cNvPr>
          <xdr:cNvCxnSpPr/>
        </xdr:nvCxnSpPr>
        <xdr:spPr>
          <a:xfrm>
            <a:off x="12375931" y="2647950"/>
            <a:ext cx="0" cy="314325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496659</xdr:colOff>
      <xdr:row>15</xdr:row>
      <xdr:rowOff>57831</xdr:rowOff>
    </xdr:from>
    <xdr:to>
      <xdr:col>9</xdr:col>
      <xdr:colOff>17688</xdr:colOff>
      <xdr:row>15</xdr:row>
      <xdr:rowOff>60787</xdr:rowOff>
    </xdr:to>
    <xdr:cxnSp macro="">
      <xdr:nvCxnSpPr>
        <xdr:cNvPr id="32" name="Gewinkelte Verbindung 50">
          <a:extLst>
            <a:ext uri="{FF2B5EF4-FFF2-40B4-BE49-F238E27FC236}">
              <a16:creationId xmlns:a16="http://schemas.microsoft.com/office/drawing/2014/main" xmlns="" id="{83F7249D-5EA2-4D24-849F-0879697C9CB5}"/>
            </a:ext>
          </a:extLst>
        </xdr:cNvPr>
        <xdr:cNvCxnSpPr>
          <a:stCxn id="29" idx="3"/>
          <a:endCxn id="87" idx="3"/>
        </xdr:cNvCxnSpPr>
      </xdr:nvCxnSpPr>
      <xdr:spPr>
        <a:xfrm flipH="1" flipV="1">
          <a:off x="8078559" y="2724831"/>
          <a:ext cx="283029" cy="2956"/>
        </a:xfrm>
        <a:prstGeom prst="straightConnector1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19707</xdr:colOff>
      <xdr:row>19</xdr:row>
      <xdr:rowOff>78828</xdr:rowOff>
    </xdr:from>
    <xdr:to>
      <xdr:col>18</xdr:col>
      <xdr:colOff>525517</xdr:colOff>
      <xdr:row>19</xdr:row>
      <xdr:rowOff>78828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B51CA21D-57CB-4ABB-84CD-BA74A5D962DE}"/>
            </a:ext>
          </a:extLst>
        </xdr:cNvPr>
        <xdr:cNvCxnSpPr/>
      </xdr:nvCxnSpPr>
      <xdr:spPr>
        <a:xfrm>
          <a:off x="15220293" y="3507828"/>
          <a:ext cx="50581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13.28515625" bestFit="1" customWidth="1"/>
  </cols>
  <sheetData>
    <row r="1" spans="1:2" x14ac:dyDescent="0.25">
      <c r="A1" t="s">
        <v>0</v>
      </c>
      <c r="B1">
        <v>1.5</v>
      </c>
    </row>
    <row r="2" spans="1:2" x14ac:dyDescent="0.25">
      <c r="A2" t="s">
        <v>1</v>
      </c>
      <c r="B2">
        <v>12</v>
      </c>
    </row>
    <row r="6" spans="1:2" x14ac:dyDescent="0.25">
      <c r="A6" t="s">
        <v>2</v>
      </c>
      <c r="B6" t="s">
        <v>3</v>
      </c>
    </row>
    <row r="7" spans="1:2" x14ac:dyDescent="0.25">
      <c r="A7">
        <v>12</v>
      </c>
      <c r="B7">
        <f>$B$1/A7</f>
        <v>0.125</v>
      </c>
    </row>
    <row r="8" spans="1:2" x14ac:dyDescent="0.25">
      <c r="A8">
        <f>A7-0.25</f>
        <v>11.75</v>
      </c>
      <c r="B8">
        <f>$B$1/A8</f>
        <v>0.1276595744680851</v>
      </c>
    </row>
    <row r="9" spans="1:2" x14ac:dyDescent="0.25">
      <c r="A9">
        <f t="shared" ref="A9:A40" si="0">A8-0.25</f>
        <v>11.5</v>
      </c>
      <c r="B9">
        <f t="shared" ref="B9:B54" si="1">$B$1/A9</f>
        <v>0.13043478260869565</v>
      </c>
    </row>
    <row r="10" spans="1:2" x14ac:dyDescent="0.25">
      <c r="A10">
        <f t="shared" si="0"/>
        <v>11.25</v>
      </c>
      <c r="B10">
        <f t="shared" si="1"/>
        <v>0.13333333333333333</v>
      </c>
    </row>
    <row r="11" spans="1:2" x14ac:dyDescent="0.25">
      <c r="A11">
        <f t="shared" si="0"/>
        <v>11</v>
      </c>
      <c r="B11">
        <f t="shared" si="1"/>
        <v>0.13636363636363635</v>
      </c>
    </row>
    <row r="12" spans="1:2" x14ac:dyDescent="0.25">
      <c r="A12">
        <f t="shared" si="0"/>
        <v>10.75</v>
      </c>
      <c r="B12">
        <f t="shared" si="1"/>
        <v>0.13953488372093023</v>
      </c>
    </row>
    <row r="13" spans="1:2" x14ac:dyDescent="0.25">
      <c r="A13">
        <f t="shared" si="0"/>
        <v>10.5</v>
      </c>
      <c r="B13">
        <f t="shared" si="1"/>
        <v>0.14285714285714285</v>
      </c>
    </row>
    <row r="14" spans="1:2" x14ac:dyDescent="0.25">
      <c r="A14">
        <f t="shared" si="0"/>
        <v>10.25</v>
      </c>
      <c r="B14">
        <f t="shared" si="1"/>
        <v>0.14634146341463414</v>
      </c>
    </row>
    <row r="15" spans="1:2" x14ac:dyDescent="0.25">
      <c r="A15">
        <f t="shared" si="0"/>
        <v>10</v>
      </c>
      <c r="B15">
        <f t="shared" si="1"/>
        <v>0.15</v>
      </c>
    </row>
    <row r="16" spans="1:2" x14ac:dyDescent="0.25">
      <c r="A16">
        <f t="shared" si="0"/>
        <v>9.75</v>
      </c>
      <c r="B16">
        <f t="shared" si="1"/>
        <v>0.15384615384615385</v>
      </c>
    </row>
    <row r="17" spans="1:2" x14ac:dyDescent="0.25">
      <c r="A17">
        <f t="shared" si="0"/>
        <v>9.5</v>
      </c>
      <c r="B17">
        <f t="shared" si="1"/>
        <v>0.15789473684210525</v>
      </c>
    </row>
    <row r="18" spans="1:2" x14ac:dyDescent="0.25">
      <c r="A18">
        <f t="shared" si="0"/>
        <v>9.25</v>
      </c>
      <c r="B18">
        <f t="shared" si="1"/>
        <v>0.16216216216216217</v>
      </c>
    </row>
    <row r="19" spans="1:2" x14ac:dyDescent="0.25">
      <c r="A19">
        <f t="shared" si="0"/>
        <v>9</v>
      </c>
      <c r="B19">
        <f t="shared" si="1"/>
        <v>0.16666666666666666</v>
      </c>
    </row>
    <row r="20" spans="1:2" x14ac:dyDescent="0.25">
      <c r="A20">
        <f t="shared" si="0"/>
        <v>8.75</v>
      </c>
      <c r="B20">
        <f t="shared" si="1"/>
        <v>0.17142857142857143</v>
      </c>
    </row>
    <row r="21" spans="1:2" x14ac:dyDescent="0.25">
      <c r="A21">
        <f t="shared" si="0"/>
        <v>8.5</v>
      </c>
      <c r="B21">
        <f t="shared" si="1"/>
        <v>0.17647058823529413</v>
      </c>
    </row>
    <row r="22" spans="1:2" x14ac:dyDescent="0.25">
      <c r="A22">
        <f t="shared" si="0"/>
        <v>8.25</v>
      </c>
      <c r="B22">
        <f t="shared" si="1"/>
        <v>0.18181818181818182</v>
      </c>
    </row>
    <row r="23" spans="1:2" x14ac:dyDescent="0.25">
      <c r="A23">
        <f t="shared" si="0"/>
        <v>8</v>
      </c>
      <c r="B23">
        <f t="shared" si="1"/>
        <v>0.1875</v>
      </c>
    </row>
    <row r="24" spans="1:2" x14ac:dyDescent="0.25">
      <c r="A24">
        <f t="shared" si="0"/>
        <v>7.75</v>
      </c>
      <c r="B24">
        <f t="shared" si="1"/>
        <v>0.19354838709677419</v>
      </c>
    </row>
    <row r="25" spans="1:2" x14ac:dyDescent="0.25">
      <c r="A25">
        <f t="shared" si="0"/>
        <v>7.5</v>
      </c>
      <c r="B25">
        <f t="shared" si="1"/>
        <v>0.2</v>
      </c>
    </row>
    <row r="26" spans="1:2" x14ac:dyDescent="0.25">
      <c r="A26">
        <f t="shared" si="0"/>
        <v>7.25</v>
      </c>
      <c r="B26">
        <f t="shared" si="1"/>
        <v>0.20689655172413793</v>
      </c>
    </row>
    <row r="27" spans="1:2" x14ac:dyDescent="0.25">
      <c r="A27">
        <f t="shared" si="0"/>
        <v>7</v>
      </c>
      <c r="B27">
        <f t="shared" si="1"/>
        <v>0.21428571428571427</v>
      </c>
    </row>
    <row r="28" spans="1:2" x14ac:dyDescent="0.25">
      <c r="A28">
        <f t="shared" si="0"/>
        <v>6.75</v>
      </c>
      <c r="B28">
        <f t="shared" si="1"/>
        <v>0.22222222222222221</v>
      </c>
    </row>
    <row r="29" spans="1:2" x14ac:dyDescent="0.25">
      <c r="A29">
        <f t="shared" si="0"/>
        <v>6.5</v>
      </c>
      <c r="B29">
        <f t="shared" si="1"/>
        <v>0.23076923076923078</v>
      </c>
    </row>
    <row r="30" spans="1:2" x14ac:dyDescent="0.25">
      <c r="A30">
        <f t="shared" si="0"/>
        <v>6.25</v>
      </c>
      <c r="B30">
        <f t="shared" si="1"/>
        <v>0.24</v>
      </c>
    </row>
    <row r="31" spans="1:2" x14ac:dyDescent="0.25">
      <c r="A31">
        <f t="shared" si="0"/>
        <v>6</v>
      </c>
      <c r="B31">
        <f t="shared" si="1"/>
        <v>0.25</v>
      </c>
    </row>
    <row r="32" spans="1:2" x14ac:dyDescent="0.25">
      <c r="A32">
        <f t="shared" si="0"/>
        <v>5.75</v>
      </c>
      <c r="B32">
        <f t="shared" si="1"/>
        <v>0.2608695652173913</v>
      </c>
    </row>
    <row r="33" spans="1:2" x14ac:dyDescent="0.25">
      <c r="A33">
        <f t="shared" si="0"/>
        <v>5.5</v>
      </c>
      <c r="B33">
        <f t="shared" si="1"/>
        <v>0.27272727272727271</v>
      </c>
    </row>
    <row r="34" spans="1:2" x14ac:dyDescent="0.25">
      <c r="A34">
        <f t="shared" si="0"/>
        <v>5.25</v>
      </c>
      <c r="B34">
        <f t="shared" si="1"/>
        <v>0.2857142857142857</v>
      </c>
    </row>
    <row r="35" spans="1:2" x14ac:dyDescent="0.25">
      <c r="A35">
        <f t="shared" si="0"/>
        <v>5</v>
      </c>
      <c r="B35">
        <f t="shared" si="1"/>
        <v>0.3</v>
      </c>
    </row>
    <row r="36" spans="1:2" x14ac:dyDescent="0.25">
      <c r="A36">
        <f t="shared" si="0"/>
        <v>4.75</v>
      </c>
      <c r="B36">
        <f t="shared" si="1"/>
        <v>0.31578947368421051</v>
      </c>
    </row>
    <row r="37" spans="1:2" x14ac:dyDescent="0.25">
      <c r="A37">
        <f t="shared" si="0"/>
        <v>4.5</v>
      </c>
      <c r="B37">
        <f t="shared" si="1"/>
        <v>0.33333333333333331</v>
      </c>
    </row>
    <row r="38" spans="1:2" x14ac:dyDescent="0.25">
      <c r="A38">
        <f t="shared" si="0"/>
        <v>4.25</v>
      </c>
      <c r="B38">
        <f t="shared" si="1"/>
        <v>0.35294117647058826</v>
      </c>
    </row>
    <row r="39" spans="1:2" x14ac:dyDescent="0.25">
      <c r="A39">
        <f t="shared" si="0"/>
        <v>4</v>
      </c>
      <c r="B39">
        <f t="shared" si="1"/>
        <v>0.375</v>
      </c>
    </row>
    <row r="40" spans="1:2" x14ac:dyDescent="0.25">
      <c r="A40">
        <f t="shared" si="0"/>
        <v>3.75</v>
      </c>
      <c r="B40">
        <f t="shared" si="1"/>
        <v>0.4</v>
      </c>
    </row>
    <row r="41" spans="1:2" x14ac:dyDescent="0.25">
      <c r="A41">
        <f t="shared" ref="A41:A54" si="2">A40-0.25</f>
        <v>3.5</v>
      </c>
      <c r="B41">
        <f t="shared" si="1"/>
        <v>0.42857142857142855</v>
      </c>
    </row>
    <row r="42" spans="1:2" x14ac:dyDescent="0.25">
      <c r="A42">
        <f t="shared" si="2"/>
        <v>3.25</v>
      </c>
      <c r="B42">
        <f t="shared" si="1"/>
        <v>0.46153846153846156</v>
      </c>
    </row>
    <row r="43" spans="1:2" x14ac:dyDescent="0.25">
      <c r="A43">
        <f t="shared" si="2"/>
        <v>3</v>
      </c>
      <c r="B43">
        <f t="shared" si="1"/>
        <v>0.5</v>
      </c>
    </row>
    <row r="44" spans="1:2" x14ac:dyDescent="0.25">
      <c r="A44">
        <f t="shared" si="2"/>
        <v>2.75</v>
      </c>
      <c r="B44">
        <f t="shared" si="1"/>
        <v>0.54545454545454541</v>
      </c>
    </row>
    <row r="45" spans="1:2" x14ac:dyDescent="0.25">
      <c r="A45">
        <f t="shared" si="2"/>
        <v>2.5</v>
      </c>
      <c r="B45">
        <f t="shared" si="1"/>
        <v>0.6</v>
      </c>
    </row>
    <row r="46" spans="1:2" x14ac:dyDescent="0.25">
      <c r="A46">
        <f t="shared" si="2"/>
        <v>2.25</v>
      </c>
      <c r="B46">
        <f t="shared" si="1"/>
        <v>0.66666666666666663</v>
      </c>
    </row>
    <row r="47" spans="1:2" x14ac:dyDescent="0.25">
      <c r="A47">
        <f t="shared" si="2"/>
        <v>2</v>
      </c>
      <c r="B47">
        <f t="shared" si="1"/>
        <v>0.75</v>
      </c>
    </row>
    <row r="48" spans="1:2" x14ac:dyDescent="0.25">
      <c r="A48">
        <f t="shared" si="2"/>
        <v>1.75</v>
      </c>
      <c r="B48">
        <f t="shared" si="1"/>
        <v>0.8571428571428571</v>
      </c>
    </row>
    <row r="49" spans="1:2" x14ac:dyDescent="0.25">
      <c r="A49">
        <f t="shared" si="2"/>
        <v>1.5</v>
      </c>
      <c r="B49">
        <f t="shared" si="1"/>
        <v>1</v>
      </c>
    </row>
    <row r="50" spans="1:2" x14ac:dyDescent="0.25">
      <c r="A50">
        <f t="shared" si="2"/>
        <v>1.25</v>
      </c>
      <c r="B50">
        <f t="shared" si="1"/>
        <v>1.2</v>
      </c>
    </row>
    <row r="51" spans="1:2" x14ac:dyDescent="0.25">
      <c r="A51">
        <f t="shared" si="2"/>
        <v>1</v>
      </c>
      <c r="B51">
        <f t="shared" si="1"/>
        <v>1.5</v>
      </c>
    </row>
    <row r="52" spans="1:2" x14ac:dyDescent="0.25">
      <c r="A52">
        <f t="shared" si="2"/>
        <v>0.75</v>
      </c>
      <c r="B52">
        <f t="shared" si="1"/>
        <v>2</v>
      </c>
    </row>
    <row r="53" spans="1:2" x14ac:dyDescent="0.25">
      <c r="A53">
        <f t="shared" si="2"/>
        <v>0.5</v>
      </c>
      <c r="B53">
        <f t="shared" si="1"/>
        <v>3</v>
      </c>
    </row>
    <row r="54" spans="1:2" x14ac:dyDescent="0.25">
      <c r="A54">
        <f t="shared" si="2"/>
        <v>0.25</v>
      </c>
      <c r="B54">
        <f t="shared" si="1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showGridLines="0" tabSelected="1" zoomScale="115" zoomScaleNormal="115" workbookViewId="0">
      <selection activeCell="B2" sqref="B2"/>
    </sheetView>
  </sheetViews>
  <sheetFormatPr baseColWidth="10" defaultColWidth="11.42578125" defaultRowHeight="15" x14ac:dyDescent="0.25"/>
  <cols>
    <col min="1" max="1" width="23.7109375" style="5" customWidth="1"/>
    <col min="2" max="3" width="11.42578125" style="3"/>
  </cols>
  <sheetData>
    <row r="1" spans="1:2" x14ac:dyDescent="0.25">
      <c r="A1" s="4" t="s">
        <v>4</v>
      </c>
      <c r="B1" s="2"/>
    </row>
    <row r="2" spans="1:2" x14ac:dyDescent="0.25">
      <c r="A2" s="4" t="s">
        <v>6</v>
      </c>
      <c r="B2" s="2">
        <v>18650</v>
      </c>
    </row>
    <row r="3" spans="1:2" x14ac:dyDescent="0.25">
      <c r="A3" s="4" t="s">
        <v>7</v>
      </c>
      <c r="B3" s="2" t="s">
        <v>48</v>
      </c>
    </row>
    <row r="4" spans="1:2" x14ac:dyDescent="0.25">
      <c r="A4" s="4" t="s">
        <v>8</v>
      </c>
      <c r="B4" s="2" t="s">
        <v>47</v>
      </c>
    </row>
    <row r="5" spans="1:2" x14ac:dyDescent="0.25">
      <c r="A5" s="4" t="s">
        <v>74</v>
      </c>
      <c r="B5" s="2" t="s">
        <v>75</v>
      </c>
    </row>
    <row r="6" spans="1:2" x14ac:dyDescent="0.25">
      <c r="A6" s="4" t="s">
        <v>9</v>
      </c>
      <c r="B6" s="2" t="s">
        <v>46</v>
      </c>
    </row>
    <row r="7" spans="1:2" x14ac:dyDescent="0.25">
      <c r="A7" s="4" t="s">
        <v>10</v>
      </c>
      <c r="B7" s="2" t="s">
        <v>45</v>
      </c>
    </row>
    <row r="8" spans="1:2" x14ac:dyDescent="0.25">
      <c r="A8" s="4" t="s">
        <v>11</v>
      </c>
      <c r="B8" s="2" t="s">
        <v>44</v>
      </c>
    </row>
    <row r="9" spans="1:2" x14ac:dyDescent="0.25">
      <c r="A9" s="4" t="s">
        <v>12</v>
      </c>
      <c r="B9" s="2" t="s">
        <v>43</v>
      </c>
    </row>
    <row r="10" spans="1:2" x14ac:dyDescent="0.25">
      <c r="A10" s="4" t="s">
        <v>13</v>
      </c>
      <c r="B10" s="2" t="s">
        <v>42</v>
      </c>
    </row>
    <row r="12" spans="1:2" x14ac:dyDescent="0.25">
      <c r="A12" s="4" t="s">
        <v>5</v>
      </c>
      <c r="B12" s="2"/>
    </row>
    <row r="13" spans="1:2" x14ac:dyDescent="0.25">
      <c r="A13" s="4" t="s">
        <v>14</v>
      </c>
      <c r="B13" s="2" t="s">
        <v>41</v>
      </c>
    </row>
    <row r="14" spans="1:2" x14ac:dyDescent="0.25">
      <c r="A14" s="4" t="s">
        <v>15</v>
      </c>
      <c r="B14" s="2" t="s">
        <v>50</v>
      </c>
    </row>
    <row r="15" spans="1:2" x14ac:dyDescent="0.25">
      <c r="A15" s="4" t="s">
        <v>16</v>
      </c>
      <c r="B15" s="2" t="s">
        <v>40</v>
      </c>
    </row>
    <row r="16" spans="1:2" x14ac:dyDescent="0.25">
      <c r="A16" s="4" t="s">
        <v>49</v>
      </c>
      <c r="B16" s="2" t="s">
        <v>51</v>
      </c>
    </row>
    <row r="17" spans="1:19" x14ac:dyDescent="0.25">
      <c r="A17" s="4" t="s">
        <v>17</v>
      </c>
      <c r="B17" s="2" t="s">
        <v>39</v>
      </c>
    </row>
    <row r="18" spans="1:19" x14ac:dyDescent="0.25">
      <c r="A18" s="4" t="s">
        <v>18</v>
      </c>
      <c r="B18" s="2" t="s">
        <v>38</v>
      </c>
    </row>
    <row r="19" spans="1:19" x14ac:dyDescent="0.25">
      <c r="A19" s="4" t="s">
        <v>19</v>
      </c>
      <c r="B19" s="2" t="s">
        <v>37</v>
      </c>
      <c r="S19" s="1" t="s">
        <v>62</v>
      </c>
    </row>
    <row r="20" spans="1:19" x14ac:dyDescent="0.25">
      <c r="A20" s="4" t="s">
        <v>20</v>
      </c>
      <c r="B20" s="2" t="s">
        <v>36</v>
      </c>
    </row>
    <row r="21" spans="1:19" x14ac:dyDescent="0.25">
      <c r="A21" s="4" t="s">
        <v>21</v>
      </c>
      <c r="B21" s="2" t="s">
        <v>35</v>
      </c>
    </row>
    <row r="22" spans="1:19" x14ac:dyDescent="0.25">
      <c r="A22" s="4" t="s">
        <v>22</v>
      </c>
      <c r="B22" s="2" t="s">
        <v>35</v>
      </c>
    </row>
    <row r="23" spans="1:19" x14ac:dyDescent="0.25">
      <c r="A23" s="4" t="s">
        <v>23</v>
      </c>
      <c r="B23" s="2" t="s">
        <v>34</v>
      </c>
    </row>
    <row r="24" spans="1:19" x14ac:dyDescent="0.25">
      <c r="A24" s="4" t="s">
        <v>24</v>
      </c>
      <c r="B24" s="2" t="s">
        <v>33</v>
      </c>
    </row>
    <row r="25" spans="1:19" x14ac:dyDescent="0.25">
      <c r="A25" s="4" t="s">
        <v>25</v>
      </c>
      <c r="B25" s="2" t="s">
        <v>32</v>
      </c>
    </row>
    <row r="26" spans="1:19" x14ac:dyDescent="0.25">
      <c r="A26" s="4" t="s">
        <v>26</v>
      </c>
      <c r="B26" s="2" t="s">
        <v>31</v>
      </c>
    </row>
    <row r="27" spans="1:19" x14ac:dyDescent="0.25">
      <c r="A27" s="4" t="s">
        <v>27</v>
      </c>
      <c r="B27" s="2" t="s">
        <v>30</v>
      </c>
    </row>
    <row r="28" spans="1:19" x14ac:dyDescent="0.25">
      <c r="A28" s="4" t="s">
        <v>28</v>
      </c>
      <c r="B28" s="2" t="s">
        <v>29</v>
      </c>
    </row>
    <row r="32" spans="1:19" x14ac:dyDescent="0.25">
      <c r="A32" s="12" t="s">
        <v>63</v>
      </c>
      <c r="B32" s="12"/>
      <c r="C32" s="12"/>
    </row>
    <row r="33" spans="1:3" x14ac:dyDescent="0.25">
      <c r="A33" s="11" t="s">
        <v>80</v>
      </c>
      <c r="B33" s="11"/>
      <c r="C33" s="11"/>
    </row>
    <row r="34" spans="1:3" x14ac:dyDescent="0.25">
      <c r="A34" s="5" t="s">
        <v>69</v>
      </c>
      <c r="B34" s="3" t="s">
        <v>64</v>
      </c>
      <c r="C34" s="3" t="s">
        <v>65</v>
      </c>
    </row>
    <row r="35" spans="1:3" x14ac:dyDescent="0.25">
      <c r="A35" s="5" t="s">
        <v>88</v>
      </c>
      <c r="B35" s="6">
        <f>1.4+0.85</f>
        <v>2.25</v>
      </c>
      <c r="C35" s="3" t="s">
        <v>66</v>
      </c>
    </row>
    <row r="36" spans="1:3" x14ac:dyDescent="0.25">
      <c r="A36" s="5" t="s">
        <v>2</v>
      </c>
      <c r="B36" s="6">
        <v>5</v>
      </c>
      <c r="C36" s="3" t="s">
        <v>67</v>
      </c>
    </row>
    <row r="37" spans="1:3" x14ac:dyDescent="0.25">
      <c r="A37" s="5" t="s">
        <v>89</v>
      </c>
      <c r="B37" s="6">
        <f>B35/B36</f>
        <v>0.45</v>
      </c>
      <c r="C37" s="3" t="s">
        <v>68</v>
      </c>
    </row>
    <row r="38" spans="1:3" x14ac:dyDescent="0.25">
      <c r="B38" s="6"/>
    </row>
    <row r="39" spans="1:3" x14ac:dyDescent="0.25">
      <c r="A39" s="11" t="s">
        <v>81</v>
      </c>
      <c r="B39" s="11"/>
      <c r="C39" s="11"/>
    </row>
    <row r="40" spans="1:3" x14ac:dyDescent="0.25">
      <c r="A40" s="5" t="s">
        <v>84</v>
      </c>
      <c r="B40" s="3">
        <v>0.9</v>
      </c>
    </row>
    <row r="41" spans="1:3" x14ac:dyDescent="0.25">
      <c r="A41" s="5" t="s">
        <v>85</v>
      </c>
      <c r="C41" s="3" t="s">
        <v>67</v>
      </c>
    </row>
    <row r="42" spans="1:3" x14ac:dyDescent="0.25">
      <c r="A42" s="5" t="s">
        <v>86</v>
      </c>
      <c r="C42" s="3" t="s">
        <v>67</v>
      </c>
    </row>
    <row r="43" spans="1:3" x14ac:dyDescent="0.25">
      <c r="A43" s="5" t="s">
        <v>2</v>
      </c>
      <c r="C43" s="3" t="s">
        <v>67</v>
      </c>
    </row>
    <row r="44" spans="1:3" x14ac:dyDescent="0.25">
      <c r="A44" s="5" t="s">
        <v>3</v>
      </c>
      <c r="C44" s="3" t="s">
        <v>68</v>
      </c>
    </row>
    <row r="45" spans="1:3" x14ac:dyDescent="0.25">
      <c r="A45" s="5" t="s">
        <v>87</v>
      </c>
      <c r="B45" s="3">
        <f>B43+B44</f>
        <v>0</v>
      </c>
    </row>
    <row r="47" spans="1:3" x14ac:dyDescent="0.25">
      <c r="A47" s="11" t="s">
        <v>82</v>
      </c>
      <c r="B47" s="11"/>
      <c r="C47" s="11"/>
    </row>
    <row r="48" spans="1:3" x14ac:dyDescent="0.25">
      <c r="A48" s="5" t="s">
        <v>70</v>
      </c>
      <c r="B48" s="6">
        <v>5</v>
      </c>
      <c r="C48" s="3" t="s">
        <v>71</v>
      </c>
    </row>
    <row r="49" spans="1:3" x14ac:dyDescent="0.25">
      <c r="A49" s="5" t="s">
        <v>72</v>
      </c>
      <c r="B49" s="6">
        <f>B48*B40/B37</f>
        <v>10</v>
      </c>
      <c r="C49" s="3" t="s">
        <v>73</v>
      </c>
    </row>
    <row r="50" spans="1:3" x14ac:dyDescent="0.25">
      <c r="A50" s="5" t="s">
        <v>77</v>
      </c>
      <c r="B50" s="6">
        <f>B48/(B53*B54)</f>
        <v>37.037037037037038</v>
      </c>
      <c r="C50" s="3" t="s">
        <v>73</v>
      </c>
    </row>
    <row r="51" spans="1:3" x14ac:dyDescent="0.25">
      <c r="B51" s="6"/>
    </row>
    <row r="52" spans="1:3" x14ac:dyDescent="0.25">
      <c r="A52" s="11" t="s">
        <v>79</v>
      </c>
      <c r="B52" s="11"/>
      <c r="C52" s="11"/>
    </row>
    <row r="53" spans="1:3" x14ac:dyDescent="0.25">
      <c r="A53" s="5" t="s">
        <v>76</v>
      </c>
      <c r="B53" s="3">
        <v>0.9</v>
      </c>
    </row>
    <row r="54" spans="1:3" x14ac:dyDescent="0.25">
      <c r="A54" s="5" t="s">
        <v>78</v>
      </c>
      <c r="B54" s="3">
        <v>0.15</v>
      </c>
      <c r="C54" s="3" t="s">
        <v>68</v>
      </c>
    </row>
    <row r="59" spans="1:3" x14ac:dyDescent="0.25">
      <c r="A59" s="11" t="s">
        <v>83</v>
      </c>
      <c r="B59" s="11"/>
      <c r="C59" s="11"/>
    </row>
    <row r="60" spans="1:3" x14ac:dyDescent="0.25">
      <c r="A60" s="5" t="s">
        <v>84</v>
      </c>
      <c r="B60" s="3">
        <v>0.9</v>
      </c>
    </row>
    <row r="61" spans="1:3" x14ac:dyDescent="0.25">
      <c r="A61" s="5" t="s">
        <v>85</v>
      </c>
      <c r="C61" s="3" t="s">
        <v>67</v>
      </c>
    </row>
    <row r="62" spans="1:3" x14ac:dyDescent="0.25">
      <c r="A62" s="5" t="s">
        <v>86</v>
      </c>
      <c r="C62" s="3" t="s">
        <v>67</v>
      </c>
    </row>
    <row r="63" spans="1:3" x14ac:dyDescent="0.25">
      <c r="A63" s="5" t="s">
        <v>2</v>
      </c>
      <c r="C63" s="3" t="s">
        <v>67</v>
      </c>
    </row>
    <row r="64" spans="1:3" x14ac:dyDescent="0.25">
      <c r="A64" s="5" t="s">
        <v>3</v>
      </c>
      <c r="C64" s="3" t="s">
        <v>68</v>
      </c>
    </row>
    <row r="65" spans="1:3" x14ac:dyDescent="0.25">
      <c r="A65" s="5" t="s">
        <v>87</v>
      </c>
      <c r="B65" s="3">
        <f>B63+B64</f>
        <v>0</v>
      </c>
    </row>
    <row r="66" spans="1:3" x14ac:dyDescent="0.25">
      <c r="A66" s="10" t="s">
        <v>94</v>
      </c>
      <c r="B66" s="6">
        <f>B37</f>
        <v>0.45</v>
      </c>
    </row>
    <row r="68" spans="1:3" x14ac:dyDescent="0.25">
      <c r="A68" s="11" t="s">
        <v>90</v>
      </c>
      <c r="B68" s="11"/>
      <c r="C68" s="11"/>
    </row>
    <row r="69" spans="1:3" x14ac:dyDescent="0.25">
      <c r="A69" s="8" t="s">
        <v>91</v>
      </c>
      <c r="B69" s="7">
        <v>0</v>
      </c>
      <c r="C69" s="7" t="s">
        <v>67</v>
      </c>
    </row>
    <row r="70" spans="1:3" x14ac:dyDescent="0.25">
      <c r="A70" s="5" t="s">
        <v>92</v>
      </c>
      <c r="B70" s="3">
        <v>12</v>
      </c>
      <c r="C70" s="3" t="s">
        <v>67</v>
      </c>
    </row>
    <row r="71" spans="1:3" x14ac:dyDescent="0.25">
      <c r="A71" s="5" t="s">
        <v>87</v>
      </c>
      <c r="B71" s="3">
        <v>1.5</v>
      </c>
      <c r="C71" s="3" t="s">
        <v>66</v>
      </c>
    </row>
    <row r="72" spans="1:3" x14ac:dyDescent="0.25">
      <c r="A72" s="5" t="s">
        <v>93</v>
      </c>
      <c r="B72" s="3">
        <f>B71/B70</f>
        <v>0.125</v>
      </c>
      <c r="C72" s="3" t="s">
        <v>68</v>
      </c>
    </row>
    <row r="73" spans="1:3" x14ac:dyDescent="0.25">
      <c r="A73" s="5" t="s">
        <v>89</v>
      </c>
      <c r="B73" s="9" t="e">
        <f>B71/B69</f>
        <v>#DIV/0!</v>
      </c>
      <c r="C73" s="3" t="s">
        <v>68</v>
      </c>
    </row>
  </sheetData>
  <mergeCells count="7">
    <mergeCell ref="A68:C68"/>
    <mergeCell ref="A32:C32"/>
    <mergeCell ref="A52:C52"/>
    <mergeCell ref="A47:C47"/>
    <mergeCell ref="A39:C39"/>
    <mergeCell ref="A33:C33"/>
    <mergeCell ref="A59:C5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ColWidth="9.140625" defaultRowHeight="15" x14ac:dyDescent="0.25"/>
  <sheetData>
    <row r="1" spans="1:2" x14ac:dyDescent="0.25">
      <c r="A1" t="s">
        <v>52</v>
      </c>
    </row>
    <row r="2" spans="1:2" x14ac:dyDescent="0.25">
      <c r="A2" t="s">
        <v>53</v>
      </c>
      <c r="B2" t="s">
        <v>54</v>
      </c>
    </row>
    <row r="3" spans="1:2" x14ac:dyDescent="0.25">
      <c r="A3" t="s">
        <v>55</v>
      </c>
      <c r="B3" t="s">
        <v>56</v>
      </c>
    </row>
    <row r="4" spans="1:2" x14ac:dyDescent="0.25">
      <c r="A4" t="s">
        <v>57</v>
      </c>
      <c r="B4" t="s">
        <v>58</v>
      </c>
    </row>
    <row r="5" spans="1:2" x14ac:dyDescent="0.25">
      <c r="A5" t="s">
        <v>57</v>
      </c>
      <c r="B5" t="s">
        <v>59</v>
      </c>
    </row>
    <row r="6" spans="1:2" x14ac:dyDescent="0.25">
      <c r="A6" t="s">
        <v>57</v>
      </c>
      <c r="B6" t="s">
        <v>60</v>
      </c>
    </row>
    <row r="7" spans="1:2" x14ac:dyDescent="0.25">
      <c r="A7" t="s">
        <v>57</v>
      </c>
      <c r="B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Output_Power</vt:lpstr>
      <vt:lpstr>Calculation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2019-04-10T07:29:12Z</dcterms:modified>
</cp:coreProperties>
</file>