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vtolenti89\Documents\05_Electronics\02-Projects\NiMH_battery_charger\02-Simulation_Calculation\"/>
    </mc:Choice>
  </mc:AlternateContent>
  <xr:revisionPtr revIDLastSave="0" documentId="13_ncr:1_{995E3C8E-A1F2-4F2E-BC08-646E32A07B1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Boost" sheetId="2" r:id="rId1"/>
    <sheet name="Sheet2" sheetId="3" r:id="rId2"/>
    <sheet name="ADCS" sheetId="1" r:id="rId3"/>
  </sheets>
  <definedNames>
    <definedName name="RA">ADCS!$B$11</definedName>
    <definedName name="RB">ADCS!#REF!</definedName>
    <definedName name="RFB">ADCS!#REF!</definedName>
    <definedName name="RT">ADCS!$B$11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B26" i="1"/>
  <c r="B23" i="1"/>
  <c r="B16" i="1"/>
  <c r="B12" i="1"/>
  <c r="C1" i="2"/>
  <c r="B5" i="2"/>
  <c r="B4" i="2"/>
  <c r="B25" i="1" l="1"/>
</calcChain>
</file>

<file path=xl/sharedStrings.xml><?xml version="1.0" encoding="utf-8"?>
<sst xmlns="http://schemas.openxmlformats.org/spreadsheetml/2006/main" count="24" uniqueCount="22">
  <si>
    <t>Vout[V]</t>
  </si>
  <si>
    <t>V_ref [V]</t>
  </si>
  <si>
    <t>R_top[Ohm]</t>
  </si>
  <si>
    <t>R_bottom[Ohm]</t>
  </si>
  <si>
    <t>R_internal[Ohm]</t>
  </si>
  <si>
    <t>V_SENSE[V]</t>
  </si>
  <si>
    <t>LM358</t>
  </si>
  <si>
    <t>V_CMV+[V]</t>
  </si>
  <si>
    <t>Rb[Ohm]</t>
  </si>
  <si>
    <t>Rt[Ohm]</t>
  </si>
  <si>
    <t>V_SENSE_AMP[V]</t>
  </si>
  <si>
    <t>f_filter [Hz]</t>
  </si>
  <si>
    <t>C_filter[F]</t>
  </si>
  <si>
    <t>R_filter [Ohm]</t>
  </si>
  <si>
    <t>V_CMV-[V]</t>
  </si>
  <si>
    <t>V SENSE</t>
  </si>
  <si>
    <t>V BAT</t>
  </si>
  <si>
    <t>V_bat[V]</t>
  </si>
  <si>
    <t>V_CMV+_calc[V]</t>
  </si>
  <si>
    <t>I_iddle[A]</t>
  </si>
  <si>
    <t>V_sense and V_bat_max must be selected so that V_CMV is not hurt</t>
  </si>
  <si>
    <t>V_bat_div[V]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</si>
</sst>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082D-DEE6-426F-8EBD-2D041BB7253E}">
  <dimension ref="A1:E20"/>
  <sheetViews>
    <sheetView workbookViewId="0">
      <selection activeCell="K11" sqref="K11"/>
    </sheetView>
  </sheetViews>
  <sheetFormatPr defaultRowHeight="15" x14ac:dyDescent="0.25"/>
  <cols>
    <col min="1" max="1" width="15.5703125" bestFit="1" customWidth="1"/>
  </cols>
  <sheetData>
    <row r="1" spans="1:3" x14ac:dyDescent="0.25">
      <c r="A1" t="s">
        <v>0</v>
      </c>
      <c r="B1">
        <v>14</v>
      </c>
      <c r="C1" s="2">
        <f>C2*(1+C4/C3)</f>
        <v>13.96595744680851</v>
      </c>
    </row>
    <row r="2" spans="1:3" x14ac:dyDescent="0.25">
      <c r="A2" t="s">
        <v>1</v>
      </c>
      <c r="B2">
        <v>0.6</v>
      </c>
      <c r="C2">
        <v>0.6</v>
      </c>
    </row>
    <row r="3" spans="1:3" x14ac:dyDescent="0.25">
      <c r="A3" t="s">
        <v>3</v>
      </c>
      <c r="B3" s="1">
        <v>4700</v>
      </c>
      <c r="C3" s="1">
        <v>4700</v>
      </c>
    </row>
    <row r="4" spans="1:3" x14ac:dyDescent="0.25">
      <c r="A4" t="s">
        <v>2</v>
      </c>
      <c r="B4">
        <f>(B1/B2-1)*B3</f>
        <v>104966.66666666667</v>
      </c>
      <c r="C4">
        <f>100000+4700</f>
        <v>104700</v>
      </c>
    </row>
    <row r="5" spans="1:3" x14ac:dyDescent="0.25">
      <c r="A5" t="s">
        <v>4</v>
      </c>
      <c r="B5">
        <f>0.6/0.00000005</f>
        <v>12000000</v>
      </c>
    </row>
    <row r="18" spans="5:5" x14ac:dyDescent="0.25">
      <c r="E18" s="1"/>
    </row>
    <row r="19" spans="5:5" x14ac:dyDescent="0.25">
      <c r="E19" s="1"/>
    </row>
    <row r="20" spans="5:5" x14ac:dyDescent="0.25">
      <c r="E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E779-636D-4465-AD8E-932286FDB6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B10" sqref="B10"/>
    </sheetView>
  </sheetViews>
  <sheetFormatPr defaultRowHeight="15" x14ac:dyDescent="0.25"/>
  <cols>
    <col min="1" max="1" width="15.140625" bestFit="1" customWidth="1"/>
    <col min="2" max="2" width="12" bestFit="1" customWidth="1"/>
  </cols>
  <sheetData>
    <row r="1" spans="1:2" x14ac:dyDescent="0.25">
      <c r="A1" t="s">
        <v>6</v>
      </c>
    </row>
    <row r="2" spans="1:2" x14ac:dyDescent="0.25">
      <c r="A2" t="s">
        <v>7</v>
      </c>
      <c r="B2">
        <v>3.5</v>
      </c>
    </row>
    <row r="3" spans="1:2" x14ac:dyDescent="0.25">
      <c r="A3" t="s">
        <v>14</v>
      </c>
      <c r="B3">
        <v>0</v>
      </c>
    </row>
    <row r="6" spans="1:2" x14ac:dyDescent="0.25">
      <c r="A6" t="s">
        <v>20</v>
      </c>
    </row>
    <row r="8" spans="1:2" x14ac:dyDescent="0.25">
      <c r="A8" s="4" t="s">
        <v>15</v>
      </c>
      <c r="B8" s="4"/>
    </row>
    <row r="9" spans="1:2" x14ac:dyDescent="0.25">
      <c r="A9" t="s">
        <v>5</v>
      </c>
      <c r="B9">
        <v>0.15</v>
      </c>
    </row>
    <row r="10" spans="1:2" x14ac:dyDescent="0.25">
      <c r="A10" t="s">
        <v>8</v>
      </c>
      <c r="B10">
        <v>1800</v>
      </c>
    </row>
    <row r="11" spans="1:2" x14ac:dyDescent="0.25">
      <c r="A11" t="s">
        <v>9</v>
      </c>
      <c r="B11" s="1">
        <v>33000</v>
      </c>
    </row>
    <row r="12" spans="1:2" x14ac:dyDescent="0.25">
      <c r="A12" t="s">
        <v>10</v>
      </c>
      <c r="B12">
        <f>B9*(1+RA/B10)</f>
        <v>2.9</v>
      </c>
    </row>
    <row r="14" spans="1:2" x14ac:dyDescent="0.25">
      <c r="A14" t="s">
        <v>11</v>
      </c>
      <c r="B14" s="1">
        <v>10000</v>
      </c>
    </row>
    <row r="15" spans="1:2" x14ac:dyDescent="0.25">
      <c r="A15" t="s">
        <v>13</v>
      </c>
      <c r="B15" s="1">
        <v>3300</v>
      </c>
    </row>
    <row r="16" spans="1:2" x14ac:dyDescent="0.25">
      <c r="A16" t="s">
        <v>12</v>
      </c>
      <c r="B16" s="1">
        <f>1/(2*PI()*B14*B15)</f>
        <v>4.8228770633907679E-9</v>
      </c>
    </row>
    <row r="20" spans="1:3" x14ac:dyDescent="0.25">
      <c r="A20" s="4" t="s">
        <v>16</v>
      </c>
      <c r="B20" s="4"/>
    </row>
    <row r="21" spans="1:3" x14ac:dyDescent="0.25">
      <c r="A21" s="3" t="s">
        <v>17</v>
      </c>
      <c r="B21" s="3">
        <v>15</v>
      </c>
    </row>
    <row r="22" spans="1:3" x14ac:dyDescent="0.25">
      <c r="A22" s="3" t="s">
        <v>21</v>
      </c>
      <c r="B22" s="3">
        <v>3</v>
      </c>
    </row>
    <row r="23" spans="1:3" x14ac:dyDescent="0.25">
      <c r="A23" t="s">
        <v>8</v>
      </c>
      <c r="B23" s="1">
        <f>B22*B24/(B21-B22)</f>
        <v>17000</v>
      </c>
      <c r="C23" s="1">
        <v>18000</v>
      </c>
    </row>
    <row r="24" spans="1:3" x14ac:dyDescent="0.25">
      <c r="A24" t="s">
        <v>9</v>
      </c>
      <c r="B24" s="1">
        <v>68000</v>
      </c>
      <c r="C24" s="1">
        <v>68000</v>
      </c>
    </row>
    <row r="25" spans="1:3" x14ac:dyDescent="0.25">
      <c r="A25" t="s">
        <v>18</v>
      </c>
      <c r="B25" s="1">
        <f>B21*C23/(C23+C24)</f>
        <v>3.13953488372093</v>
      </c>
    </row>
    <row r="26" spans="1:3" x14ac:dyDescent="0.25">
      <c r="A26" t="s">
        <v>19</v>
      </c>
      <c r="B26" s="1">
        <f>B21/(C23+C24)</f>
        <v>1.7441860465116279E-4</v>
      </c>
    </row>
  </sheetData>
  <mergeCells count="2">
    <mergeCell ref="A8:B8"/>
    <mergeCell ref="A20:B20"/>
  </mergeCells>
  <conditionalFormatting sqref="B12">
    <cfRule type="cellIs" dxfId="1" priority="1" operator="greaterThan">
      <formula>$B$2</formula>
    </cfRule>
    <cfRule type="cellIs" dxfId="0" priority="2" operator="lessThanOrEqual">
      <formula>$B$2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Boost</vt:lpstr>
      <vt:lpstr>Sheet2</vt:lpstr>
      <vt:lpstr>ADCS</vt:lpstr>
      <vt:lpstr>RA</vt:lpstr>
      <vt:lpstr>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vtolenti89</cp:lastModifiedBy>
  <dcterms:created xsi:type="dcterms:W3CDTF">2015-06-05T18:17:20Z</dcterms:created>
  <dcterms:modified xsi:type="dcterms:W3CDTF">2020-06-04T17:47:27Z</dcterms:modified>
</cp:coreProperties>
</file>