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olenti89\Documents\05_Electronics\02-Projects\night-light-sensor\01-Docs\"/>
    </mc:Choice>
  </mc:AlternateContent>
  <xr:revisionPtr revIDLastSave="0" documentId="13_ncr:1_{EB8BC6F2-4B13-44AD-8303-70143D11EFAE}" xr6:coauthVersionLast="45" xr6:coauthVersionMax="45" xr10:uidLastSave="{00000000-0000-0000-0000-000000000000}"/>
  <bookViews>
    <workbookView xWindow="-120" yWindow="-120" windowWidth="29040" windowHeight="15840" activeTab="2" xr2:uid="{78941B7A-8C7C-490A-99B0-D9AD89AA7379}"/>
  </bookViews>
  <sheets>
    <sheet name="Battery" sheetId="1" r:id="rId1"/>
    <sheet name="Lamps" sheetId="2" r:id="rId2"/>
    <sheet name="Charger" sheetId="4" r:id="rId3"/>
    <sheet name="LDR" sheetId="3" r:id="rId4"/>
    <sheet name="Boo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5" l="1"/>
  <c r="B2" i="5"/>
  <c r="C9" i="1"/>
  <c r="C11" i="1" s="1"/>
  <c r="C12" i="1" s="1"/>
  <c r="H5" i="2"/>
  <c r="H6" i="2"/>
  <c r="H7" i="2"/>
  <c r="H8" i="2"/>
  <c r="H9" i="2"/>
  <c r="H10" i="2"/>
  <c r="H4" i="2"/>
  <c r="C5" i="2"/>
  <c r="C6" i="2"/>
  <c r="C7" i="2"/>
  <c r="C8" i="2"/>
  <c r="C9" i="2"/>
  <c r="C4" i="2"/>
  <c r="C14" i="4"/>
  <c r="B5" i="1"/>
  <c r="B9" i="1"/>
  <c r="B11" i="1" s="1"/>
  <c r="D17" i="4" l="1"/>
  <c r="D18" i="4" s="1"/>
  <c r="B17" i="4"/>
  <c r="B18" i="4" s="1"/>
  <c r="B12" i="1"/>
</calcChain>
</file>

<file path=xl/sharedStrings.xml><?xml version="1.0" encoding="utf-8"?>
<sst xmlns="http://schemas.openxmlformats.org/spreadsheetml/2006/main" count="47" uniqueCount="40">
  <si>
    <t>Quantity</t>
  </si>
  <si>
    <t>Time  [h]</t>
  </si>
  <si>
    <t>Time  [days]</t>
  </si>
  <si>
    <t>Lamp 1</t>
  </si>
  <si>
    <t>V_supply</t>
  </si>
  <si>
    <t>Current</t>
  </si>
  <si>
    <t>Luminosity</t>
  </si>
  <si>
    <t>bad</t>
  </si>
  <si>
    <t>average</t>
  </si>
  <si>
    <t>good</t>
  </si>
  <si>
    <t>With normal battery it was designed to work with 80mA</t>
  </si>
  <si>
    <t>Vmax</t>
  </si>
  <si>
    <t>Vref</t>
  </si>
  <si>
    <t>R2</t>
  </si>
  <si>
    <t>R1</t>
  </si>
  <si>
    <t>I_q</t>
  </si>
  <si>
    <t>Single Cell Voltage [V]</t>
  </si>
  <si>
    <t>Capacity [AH]</t>
  </si>
  <si>
    <t>Vout[V]</t>
  </si>
  <si>
    <t>Iout [A]</t>
  </si>
  <si>
    <t>Pout [W]</t>
  </si>
  <si>
    <t>Vin min [V]</t>
  </si>
  <si>
    <t>Power Capacity [WH]</t>
  </si>
  <si>
    <t>LED 5W</t>
  </si>
  <si>
    <t>threshol</t>
  </si>
  <si>
    <t>threshold</t>
  </si>
  <si>
    <t>goood</t>
  </si>
  <si>
    <t>weak</t>
  </si>
  <si>
    <t>very good</t>
  </si>
  <si>
    <t>super</t>
  </si>
  <si>
    <t>Battery</t>
  </si>
  <si>
    <t>Voltage [V]</t>
  </si>
  <si>
    <t>Current [A]</t>
  </si>
  <si>
    <t>Zener Diode</t>
  </si>
  <si>
    <t>V fwd [V]</t>
  </si>
  <si>
    <t>Power</t>
  </si>
  <si>
    <t>R1 [Ohm]</t>
  </si>
  <si>
    <t>R2 [Ohm]</t>
  </si>
  <si>
    <t>Vref [V]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</si>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</sst>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Lamps!$A$4:$A$9</c:f>
              <c:numCache>
                <c:formatCode>General</c:formatCode>
                <c:ptCount val="6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</c:numCache>
            </c:numRef>
          </c:xVal>
          <c:yVal>
            <c:numRef>
              <c:f>Lamps!$B$4:$B$9</c:f>
              <c:numCache>
                <c:formatCode>0.00E+00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0.13</c:v>
                </c:pt>
                <c:pt idx="5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8-436D-B440-1616506F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71448"/>
        <c:axId val="453668168"/>
      </c:scatterChart>
      <c:valAx>
        <c:axId val="45367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Forward</a:t>
                </a:r>
                <a:r>
                  <a:rPr lang="en-GB" baseline="0"/>
                  <a:t> Voltage [V]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8168"/>
        <c:crosses val="autoZero"/>
        <c:crossBetween val="midCat"/>
      </c:valAx>
      <c:valAx>
        <c:axId val="4536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Forwas 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7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152400</xdr:rowOff>
    </xdr:from>
    <xdr:to>
      <xdr:col>7</xdr:col>
      <xdr:colOff>0</xdr:colOff>
      <xdr:row>30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9833D-31B4-4027-89F7-BA98FEA2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96114</xdr:colOff>
      <xdr:row>21</xdr:row>
      <xdr:rowOff>95822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EC8E80-76BB-48AD-9450-B6AE9BF9D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2114" cy="409632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23</xdr:row>
      <xdr:rowOff>9525</xdr:rowOff>
    </xdr:from>
    <xdr:to>
      <xdr:col>13</xdr:col>
      <xdr:colOff>267827</xdr:colOff>
      <xdr:row>45</xdr:row>
      <xdr:rowOff>86321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B7CD9C-5010-4E20-9AFF-1FCE1FF41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4391025"/>
          <a:ext cx="8078327" cy="4267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017D-FFFF-4EBC-8BF2-ACBE0E08E062}">
  <dimension ref="A1:C12"/>
  <sheetViews>
    <sheetView workbookViewId="0">
      <selection activeCell="C8" sqref="C8"/>
    </sheetView>
  </sheetViews>
  <sheetFormatPr defaultRowHeight="15" x14ac:dyDescent="0.25"/>
  <cols>
    <col min="1" max="1" width="21" bestFit="1" customWidth="1"/>
  </cols>
  <sheetData>
    <row r="1" spans="1:3" x14ac:dyDescent="0.25">
      <c r="A1" t="s">
        <v>17</v>
      </c>
      <c r="B1">
        <v>1.6</v>
      </c>
    </row>
    <row r="2" spans="1:3" x14ac:dyDescent="0.25">
      <c r="A2" t="s">
        <v>0</v>
      </c>
      <c r="B2">
        <v>3</v>
      </c>
    </row>
    <row r="3" spans="1:3" x14ac:dyDescent="0.25">
      <c r="A3" t="s">
        <v>16</v>
      </c>
      <c r="B3">
        <v>1.2</v>
      </c>
    </row>
    <row r="4" spans="1:3" x14ac:dyDescent="0.25">
      <c r="A4" t="s">
        <v>21</v>
      </c>
      <c r="B4">
        <v>2</v>
      </c>
    </row>
    <row r="5" spans="1:3" x14ac:dyDescent="0.25">
      <c r="A5" t="s">
        <v>22</v>
      </c>
      <c r="B5">
        <f>(B3*B2-B4)*B1</f>
        <v>2.5599999999999996</v>
      </c>
    </row>
    <row r="7" spans="1:3" x14ac:dyDescent="0.25">
      <c r="A7" t="s">
        <v>18</v>
      </c>
      <c r="B7">
        <v>14</v>
      </c>
      <c r="C7">
        <v>3.1</v>
      </c>
    </row>
    <row r="8" spans="1:3" x14ac:dyDescent="0.25">
      <c r="A8" t="s">
        <v>19</v>
      </c>
      <c r="B8">
        <v>0.03</v>
      </c>
      <c r="C8">
        <v>0.03</v>
      </c>
    </row>
    <row r="9" spans="1:3" x14ac:dyDescent="0.25">
      <c r="A9" t="s">
        <v>20</v>
      </c>
      <c r="B9">
        <f>B7*B8</f>
        <v>0.42</v>
      </c>
      <c r="C9">
        <f>C7*C8</f>
        <v>9.2999999999999999E-2</v>
      </c>
    </row>
    <row r="11" spans="1:3" x14ac:dyDescent="0.25">
      <c r="A11" t="s">
        <v>1</v>
      </c>
      <c r="B11">
        <f>B5/B9</f>
        <v>6.0952380952380949</v>
      </c>
      <c r="C11">
        <f>C5/C9</f>
        <v>0</v>
      </c>
    </row>
    <row r="12" spans="1:3" x14ac:dyDescent="0.25">
      <c r="A12" t="s">
        <v>2</v>
      </c>
      <c r="B12">
        <f>B11/24</f>
        <v>0.25396825396825395</v>
      </c>
      <c r="C12">
        <f>C11/24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1621-4000-47E7-B755-9BCEFAD6590D}">
  <dimension ref="A1:N21"/>
  <sheetViews>
    <sheetView workbookViewId="0">
      <selection activeCell="N21" sqref="N21"/>
    </sheetView>
  </sheetViews>
  <sheetFormatPr defaultRowHeight="15" x14ac:dyDescent="0.25"/>
  <sheetData>
    <row r="1" spans="1:10" x14ac:dyDescent="0.25">
      <c r="A1" t="s">
        <v>3</v>
      </c>
      <c r="F1" t="s">
        <v>23</v>
      </c>
    </row>
    <row r="3" spans="1:10" x14ac:dyDescent="0.25">
      <c r="A3" t="s">
        <v>4</v>
      </c>
      <c r="B3" t="s">
        <v>5</v>
      </c>
      <c r="C3" t="s">
        <v>35</v>
      </c>
      <c r="D3" t="s">
        <v>6</v>
      </c>
      <c r="F3">
        <v>12</v>
      </c>
      <c r="H3" t="s">
        <v>35</v>
      </c>
      <c r="J3" t="s">
        <v>25</v>
      </c>
    </row>
    <row r="4" spans="1:10" x14ac:dyDescent="0.25">
      <c r="A4">
        <v>2.7</v>
      </c>
      <c r="B4" s="1">
        <v>0.01</v>
      </c>
      <c r="C4" s="1">
        <f>A4*B4</f>
        <v>2.7000000000000003E-2</v>
      </c>
      <c r="D4" t="s">
        <v>7</v>
      </c>
      <c r="F4">
        <v>12.6</v>
      </c>
      <c r="G4" s="1">
        <v>4.0000000000000002E-4</v>
      </c>
      <c r="H4" s="1">
        <f>F4*G4</f>
        <v>5.0400000000000002E-3</v>
      </c>
      <c r="I4" t="s">
        <v>7</v>
      </c>
      <c r="J4" t="s">
        <v>24</v>
      </c>
    </row>
    <row r="5" spans="1:10" x14ac:dyDescent="0.25">
      <c r="A5">
        <v>2.8</v>
      </c>
      <c r="B5" s="1">
        <v>0.03</v>
      </c>
      <c r="C5" s="1">
        <f t="shared" ref="C5:C9" si="0">A5*B5</f>
        <v>8.3999999999999991E-2</v>
      </c>
      <c r="D5" t="s">
        <v>8</v>
      </c>
      <c r="F5">
        <v>13</v>
      </c>
      <c r="G5" s="1">
        <v>4.0000000000000001E-3</v>
      </c>
      <c r="H5" s="1">
        <f t="shared" ref="H5:H10" si="1">F5*G5</f>
        <v>5.2000000000000005E-2</v>
      </c>
      <c r="I5" t="s">
        <v>27</v>
      </c>
    </row>
    <row r="6" spans="1:10" x14ac:dyDescent="0.25">
      <c r="A6">
        <v>2.9</v>
      </c>
      <c r="B6" s="1">
        <v>0.06</v>
      </c>
      <c r="C6" s="1">
        <f t="shared" si="0"/>
        <v>0.17399999999999999</v>
      </c>
      <c r="D6" t="s">
        <v>9</v>
      </c>
      <c r="F6">
        <v>13.37</v>
      </c>
      <c r="G6" s="1">
        <v>1.2500000000000001E-2</v>
      </c>
      <c r="H6" s="1">
        <f t="shared" si="1"/>
        <v>0.167125</v>
      </c>
      <c r="I6" t="s">
        <v>26</v>
      </c>
    </row>
    <row r="7" spans="1:10" x14ac:dyDescent="0.25">
      <c r="A7">
        <v>3</v>
      </c>
      <c r="B7" s="1">
        <v>0.09</v>
      </c>
      <c r="C7" s="1">
        <f t="shared" si="0"/>
        <v>0.27</v>
      </c>
      <c r="D7" t="s">
        <v>9</v>
      </c>
      <c r="F7">
        <v>13.5</v>
      </c>
      <c r="G7" s="1">
        <v>1.7399999999999999E-2</v>
      </c>
      <c r="H7" s="1">
        <f t="shared" si="1"/>
        <v>0.2349</v>
      </c>
      <c r="I7" t="s">
        <v>28</v>
      </c>
    </row>
    <row r="8" spans="1:10" x14ac:dyDescent="0.25">
      <c r="A8">
        <v>3.1</v>
      </c>
      <c r="B8" s="1">
        <v>0.13</v>
      </c>
      <c r="C8" s="1">
        <f t="shared" si="0"/>
        <v>0.40300000000000002</v>
      </c>
      <c r="D8" t="s">
        <v>9</v>
      </c>
      <c r="F8">
        <v>14</v>
      </c>
      <c r="G8" s="1">
        <v>4.2700000000000002E-2</v>
      </c>
      <c r="H8" s="1">
        <f t="shared" si="1"/>
        <v>0.5978</v>
      </c>
      <c r="I8" t="s">
        <v>28</v>
      </c>
    </row>
    <row r="9" spans="1:10" x14ac:dyDescent="0.25">
      <c r="A9">
        <v>3.2</v>
      </c>
      <c r="B9" s="1">
        <v>0.15</v>
      </c>
      <c r="C9" s="1">
        <f t="shared" si="0"/>
        <v>0.48</v>
      </c>
      <c r="D9" t="s">
        <v>9</v>
      </c>
      <c r="F9">
        <v>14.5</v>
      </c>
      <c r="G9" s="1">
        <v>8.0699999999999994E-2</v>
      </c>
      <c r="H9" s="1">
        <f t="shared" si="1"/>
        <v>1.17015</v>
      </c>
    </row>
    <row r="10" spans="1:10" x14ac:dyDescent="0.25">
      <c r="F10">
        <v>15</v>
      </c>
      <c r="G10" s="1">
        <v>0.13700000000000001</v>
      </c>
      <c r="H10" s="1">
        <f t="shared" si="1"/>
        <v>2.0550000000000002</v>
      </c>
      <c r="I10" t="s">
        <v>29</v>
      </c>
    </row>
    <row r="11" spans="1:10" x14ac:dyDescent="0.25">
      <c r="A11" t="s">
        <v>10</v>
      </c>
    </row>
    <row r="20" spans="14:14" x14ac:dyDescent="0.25">
      <c r="N20">
        <v>0.25</v>
      </c>
    </row>
    <row r="21" spans="14:14" x14ac:dyDescent="0.25">
      <c r="N21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01AE-7C57-493C-81E6-D64FCE168C0A}">
  <dimension ref="A1:D18"/>
  <sheetViews>
    <sheetView tabSelected="1" workbookViewId="0">
      <selection activeCell="B15" sqref="B15"/>
    </sheetView>
  </sheetViews>
  <sheetFormatPr defaultRowHeight="15" x14ac:dyDescent="0.25"/>
  <cols>
    <col min="1" max="1" width="11" bestFit="1" customWidth="1"/>
  </cols>
  <sheetData>
    <row r="1" spans="1:4" x14ac:dyDescent="0.25">
      <c r="A1" t="s">
        <v>30</v>
      </c>
    </row>
    <row r="2" spans="1:4" x14ac:dyDescent="0.25">
      <c r="A2" t="s">
        <v>31</v>
      </c>
      <c r="B2">
        <v>6</v>
      </c>
    </row>
    <row r="3" spans="1:4" x14ac:dyDescent="0.25">
      <c r="A3" t="s">
        <v>32</v>
      </c>
      <c r="B3" s="1">
        <v>0.1</v>
      </c>
    </row>
    <row r="5" spans="1:4" x14ac:dyDescent="0.25">
      <c r="A5" t="s">
        <v>33</v>
      </c>
    </row>
    <row r="6" spans="1:4" x14ac:dyDescent="0.25">
      <c r="A6" t="s">
        <v>34</v>
      </c>
    </row>
    <row r="14" spans="1:4" x14ac:dyDescent="0.25">
      <c r="A14" t="s">
        <v>11</v>
      </c>
      <c r="B14">
        <v>5.5</v>
      </c>
      <c r="C14" s="1">
        <f>B15*(B16+C17)/B16</f>
        <v>2.5024999999999999</v>
      </c>
      <c r="D14">
        <v>5</v>
      </c>
    </row>
    <row r="15" spans="1:4" x14ac:dyDescent="0.25">
      <c r="A15" t="s">
        <v>12</v>
      </c>
      <c r="B15">
        <v>2.5</v>
      </c>
      <c r="D15">
        <v>2.5</v>
      </c>
    </row>
    <row r="16" spans="1:4" x14ac:dyDescent="0.25">
      <c r="A16" t="s">
        <v>13</v>
      </c>
      <c r="B16" s="1">
        <v>6800</v>
      </c>
      <c r="D16" s="1">
        <v>10000</v>
      </c>
    </row>
    <row r="17" spans="1:4" x14ac:dyDescent="0.25">
      <c r="A17" t="s">
        <v>14</v>
      </c>
      <c r="B17">
        <f>B16*(B14-B15)/B15</f>
        <v>8160</v>
      </c>
      <c r="C17" s="1">
        <v>6.8</v>
      </c>
      <c r="D17">
        <f>D16*(D14-D15)/D15</f>
        <v>10000</v>
      </c>
    </row>
    <row r="18" spans="1:4" x14ac:dyDescent="0.25">
      <c r="A18" t="s">
        <v>15</v>
      </c>
      <c r="B18" s="1">
        <f>B14/(B16+B17)</f>
        <v>3.6764705882352941E-4</v>
      </c>
      <c r="D18" s="1">
        <f>D14/(D16+D17)</f>
        <v>2.5000000000000001E-4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F133-4522-427F-9C09-D56AAA6C5A37}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1BB1-FCCC-44FF-93F0-36CB88A83775}">
  <dimension ref="A1:C4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18</v>
      </c>
      <c r="B1">
        <v>14</v>
      </c>
      <c r="C1" s="1">
        <f>B4*(1+C2/B3)</f>
        <v>13.923529411764706</v>
      </c>
    </row>
    <row r="2" spans="1:3" x14ac:dyDescent="0.25">
      <c r="A2" t="s">
        <v>36</v>
      </c>
      <c r="B2">
        <f>(B1/B4-1)*B3</f>
        <v>151866.66666666669</v>
      </c>
      <c r="C2">
        <v>151000</v>
      </c>
    </row>
    <row r="3" spans="1:3" x14ac:dyDescent="0.25">
      <c r="A3" t="s">
        <v>37</v>
      </c>
      <c r="B3" s="1">
        <v>6800</v>
      </c>
    </row>
    <row r="4" spans="1:3" x14ac:dyDescent="0.25">
      <c r="A4" t="s">
        <v>38</v>
      </c>
      <c r="B4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Battery</vt:lpstr>
      <vt:lpstr>Lamps</vt:lpstr>
      <vt:lpstr>Charger</vt:lpstr>
      <vt:lpstr>LDR</vt:lpstr>
      <vt:lpstr>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vtolenti89</dc:creator>
  <cp:lastModifiedBy>vtolenti89</cp:lastModifiedBy>
  <dcterms:created xsi:type="dcterms:W3CDTF">2020-06-28T15:07:26Z</dcterms:created>
  <dcterms:modified xsi:type="dcterms:W3CDTF">2020-07-25T09:23:15Z</dcterms:modified>
</cp:coreProperties>
</file>