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risloan/Desktop/"/>
    </mc:Choice>
  </mc:AlternateContent>
  <xr:revisionPtr revIDLastSave="0" documentId="13_ncr:11_{4F5C448B-A9B0-894A-B0F7-ED4468DB03C1}" xr6:coauthVersionLast="47" xr6:coauthVersionMax="47" xr10:uidLastSave="{00000000-0000-0000-0000-000000000000}"/>
  <bookViews>
    <workbookView xWindow="-520" yWindow="520" windowWidth="28800" windowHeight="16360" activeTab="2" xr2:uid="{00000000-000D-0000-FFFF-FFFF00000000}"/>
  </bookViews>
  <sheets>
    <sheet name="TERM" sheetId="1" r:id="rId1"/>
    <sheet name="CREDITS" sheetId="2" r:id="rId2"/>
    <sheet name="BUDGET" sheetId="3" r:id="rId3"/>
    <sheet name="BOOKS" sheetId="4" r:id="rId4"/>
  </sheets>
  <definedNames>
    <definedName name="_xlnm.Print_Titles" localSheetId="3">BOOKS!$9:$9</definedName>
    <definedName name="_xlnm.Print_Titles" localSheetId="2">BUDGET!$16:$17</definedName>
    <definedName name="_xlnm.Print_Titles" localSheetId="1">CREDITS!$19:$19</definedName>
    <definedName name="_xlnm.Print_Titles" localSheetId="0">TERM!$9:$9</definedName>
    <definedName name="Requirement">CREDITS!$B$12:$B$15</definedName>
    <definedName name="StartTime">TERM!$D$7</definedName>
    <definedName name="TimeInterval">TERM!$G$7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3" l="1"/>
  <c r="A33" i="1" l="1"/>
  <c r="A32" i="1"/>
  <c r="A31" i="1"/>
  <c r="A30" i="1"/>
  <c r="A29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10" i="1"/>
  <c r="C9" i="2" l="1"/>
  <c r="E12" i="2"/>
  <c r="E13" i="2"/>
  <c r="E14" i="2"/>
  <c r="E15" i="2"/>
  <c r="J18" i="3" l="1"/>
  <c r="J19" i="3"/>
  <c r="J20" i="3"/>
  <c r="J21" i="3"/>
  <c r="J22" i="3"/>
  <c r="J23" i="3"/>
  <c r="I5" i="3" l="1"/>
  <c r="F5" i="4"/>
  <c r="C16" i="3" l="1"/>
  <c r="B13" i="3" s="1"/>
  <c r="F16" i="3"/>
  <c r="I16" i="3"/>
  <c r="C12" i="2"/>
  <c r="C13" i="2"/>
  <c r="C14" i="2"/>
  <c r="C15" i="2"/>
  <c r="D12" i="2" l="1"/>
  <c r="D13" i="2"/>
  <c r="D14" i="2"/>
  <c r="D15" i="2"/>
  <c r="E16" i="2"/>
  <c r="G5" i="2"/>
  <c r="D9" i="2"/>
  <c r="E9" i="2"/>
  <c r="B9" i="2"/>
  <c r="C16" i="2"/>
  <c r="D16" i="2" l="1"/>
  <c r="J16" i="3"/>
  <c r="E13" i="3" s="1"/>
  <c r="H13" i="3" l="1"/>
  <c r="B9" i="3"/>
  <c r="B10" i="3" s="1"/>
</calcChain>
</file>

<file path=xl/sharedStrings.xml><?xml version="1.0" encoding="utf-8"?>
<sst xmlns="http://schemas.openxmlformats.org/spreadsheetml/2006/main" count="172" uniqueCount="107">
  <si>
    <t>START TIME</t>
  </si>
  <si>
    <t>TIME INTERVAL</t>
  </si>
  <si>
    <t>(In Minutes)</t>
  </si>
  <si>
    <t>MY CLASS SCHEDULE</t>
  </si>
  <si>
    <t>TIME</t>
  </si>
  <si>
    <t>MON</t>
  </si>
  <si>
    <t>TUE</t>
  </si>
  <si>
    <t>WED</t>
  </si>
  <si>
    <t>THU</t>
  </si>
  <si>
    <t>FRI</t>
  </si>
  <si>
    <t>SAT</t>
  </si>
  <si>
    <t>SUN</t>
  </si>
  <si>
    <t>COLLEGE</t>
  </si>
  <si>
    <t>OVERALL PROGRESS</t>
  </si>
  <si>
    <t>Academic Major</t>
  </si>
  <si>
    <t>Academic Minor</t>
  </si>
  <si>
    <t>Elective Course</t>
  </si>
  <si>
    <t>General Study</t>
  </si>
  <si>
    <t>COURSE TITLE</t>
  </si>
  <si>
    <t>COURSE #</t>
  </si>
  <si>
    <t>CREDITS</t>
  </si>
  <si>
    <t>COMPLETED</t>
  </si>
  <si>
    <t>GRADE</t>
  </si>
  <si>
    <t>TOTAL</t>
  </si>
  <si>
    <t>EARNED</t>
  </si>
  <si>
    <t>NEEDED</t>
  </si>
  <si>
    <t>Yes</t>
  </si>
  <si>
    <t>My Budget</t>
  </si>
  <si>
    <t>College Courses</t>
  </si>
  <si>
    <t>PERCENTAGE OF INCOME SPENT</t>
  </si>
  <si>
    <t>NET MONTHLY INCOME</t>
  </si>
  <si>
    <t>NET MONTHLY EXPENSES</t>
  </si>
  <si>
    <t>BALANCE</t>
  </si>
  <si>
    <t>MONTHLY INCOME</t>
  </si>
  <si>
    <t>MONTHLY EXPENSES</t>
  </si>
  <si>
    <t>ITEM</t>
  </si>
  <si>
    <t>AMOUNT</t>
  </si>
  <si>
    <t>PER MONTH</t>
  </si>
  <si>
    <t>Fixed income</t>
  </si>
  <si>
    <t>Financial aid</t>
  </si>
  <si>
    <t>Loans</t>
  </si>
  <si>
    <t>Other income</t>
  </si>
  <si>
    <t>Rent</t>
  </si>
  <si>
    <t>Utilities</t>
  </si>
  <si>
    <t>Cell phone</t>
  </si>
  <si>
    <t>Groceries</t>
  </si>
  <si>
    <t>Auto expenses</t>
  </si>
  <si>
    <t>Student loans</t>
  </si>
  <si>
    <t>Credit cards</t>
  </si>
  <si>
    <t>Insurance</t>
  </si>
  <si>
    <t>Entertainment</t>
  </si>
  <si>
    <t>Miscellaneous</t>
  </si>
  <si>
    <t>Tuition</t>
  </si>
  <si>
    <t>Lab fees</t>
  </si>
  <si>
    <t>Books</t>
  </si>
  <si>
    <t>Deposits</t>
  </si>
  <si>
    <t>Transportation</t>
  </si>
  <si>
    <t>Other fees</t>
  </si>
  <si>
    <t>Book List</t>
  </si>
  <si>
    <t>TITLE</t>
  </si>
  <si>
    <t>AUTHOR</t>
  </si>
  <si>
    <t>COURSE</t>
  </si>
  <si>
    <t>WHERE TO BUY?</t>
  </si>
  <si>
    <t>ISBN</t>
  </si>
  <si>
    <t>NOTES</t>
  </si>
  <si>
    <t>BOOK TRACKER</t>
  </si>
  <si>
    <t>CREDIT PLANNER</t>
  </si>
  <si>
    <t>BUDGET TRACKER</t>
  </si>
  <si>
    <t>REQUIREMENT</t>
  </si>
  <si>
    <t xml:space="preserve"> </t>
  </si>
  <si>
    <t>[Book Title]</t>
  </si>
  <si>
    <t>[Author]</t>
  </si>
  <si>
    <t>[Course]</t>
  </si>
  <si>
    <t>[Location]</t>
  </si>
  <si>
    <t>[Number]</t>
  </si>
  <si>
    <t>[Course 1]</t>
  </si>
  <si>
    <t>[Course 2]</t>
  </si>
  <si>
    <t>[Course 3]</t>
  </si>
  <si>
    <t>No</t>
  </si>
  <si>
    <t>TERM</t>
  </si>
  <si>
    <t>Term 1</t>
  </si>
  <si>
    <t>TERM EXPENSES</t>
  </si>
  <si>
    <t>Months in term</t>
  </si>
  <si>
    <t>Degree Title</t>
  </si>
  <si>
    <t>TOTAL CREDITS</t>
  </si>
  <si>
    <t>Note: The following credit summary is automatically populated by your entries in the College Courses table below</t>
  </si>
  <si>
    <t>Wakeup/Breakfast</t>
  </si>
  <si>
    <t xml:space="preserve">Readings: Lecture(s) </t>
  </si>
  <si>
    <t>Office Hours</t>
  </si>
  <si>
    <t>Live Lectures</t>
  </si>
  <si>
    <t>Practice Assignments</t>
  </si>
  <si>
    <t>Lunch</t>
  </si>
  <si>
    <t>Gym: lower</t>
  </si>
  <si>
    <t>HIIT</t>
  </si>
  <si>
    <t>Gym: upper +  cardio</t>
  </si>
  <si>
    <t>Assignments: Practice and Core</t>
  </si>
  <si>
    <t xml:space="preserve">key: </t>
  </si>
  <si>
    <t>orange = optional</t>
  </si>
  <si>
    <t>green = Live</t>
  </si>
  <si>
    <t>red = due date</t>
  </si>
  <si>
    <t>blue = gym</t>
  </si>
  <si>
    <t>Practice and Core assignments due</t>
  </si>
  <si>
    <t>CODING DOJO</t>
  </si>
  <si>
    <t xml:space="preserve">checking: </t>
  </si>
  <si>
    <t xml:space="preserve">savings: </t>
  </si>
  <si>
    <t xml:space="preserve">e-fund: </t>
  </si>
  <si>
    <t>Total after tution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</si>
</sst>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[$-409]h:mm\ AM/PM;@"/>
    <numFmt numFmtId="165" formatCode="0.0"/>
    <numFmt numFmtId="166" formatCode="&quot;$&quot;#,##0"/>
  </numFmts>
  <fonts count="20" x14ac:knownFonts="1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2"/>
      <color theme="0" tint="-4.9989318521683403E-2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12"/>
      <color theme="4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sz val="9"/>
      <color theme="6" tint="-0.249977111117893"/>
      <name val="Arial"/>
      <family val="2"/>
      <scheme val="minor"/>
    </font>
    <font>
      <sz val="9"/>
      <color rgb="FFC00000"/>
      <name val="Arial"/>
      <family val="2"/>
      <scheme val="minor"/>
    </font>
    <font>
      <sz val="9"/>
      <color rgb="FF0070C0"/>
      <name val="Arial"/>
      <family val="2"/>
      <scheme val="minor"/>
    </font>
    <font>
      <sz val="12"/>
      <color theme="8" tint="-0.49998474074526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theme="1" tint="0.24994659260841701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</borders>
  <cellStyleXfs count="7">
    <xf numFmtId="0" fontId="0" fillId="5" borderId="0">
      <alignment horizontal="left" vertical="center"/>
    </xf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  <xf numFmtId="44" fontId="10" fillId="0" borderId="0" applyFont="0" applyFill="0" applyBorder="0" applyAlignment="0" applyProtection="0"/>
  </cellStyleXfs>
  <cellXfs count="83">
    <xf numFmtId="0" fontId="0" fillId="5" borderId="0" xfId="0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horizontal="left" vertical="center"/>
    </xf>
    <xf numFmtId="0" fontId="5" fillId="2" borderId="0" xfId="2" applyFont="1" applyAlignment="1">
      <alignment horizontal="left"/>
    </xf>
    <xf numFmtId="0" fontId="4" fillId="5" borderId="0" xfId="0" applyFont="1">
      <alignment horizontal="left" vertical="center"/>
    </xf>
    <xf numFmtId="0" fontId="6" fillId="5" borderId="0" xfId="0" applyFont="1">
      <alignment horizontal="left" vertical="center"/>
    </xf>
    <xf numFmtId="0" fontId="6" fillId="5" borderId="0" xfId="0" applyFont="1" applyAlignment="1">
      <alignment wrapText="1"/>
    </xf>
    <xf numFmtId="0" fontId="7" fillId="5" borderId="0" xfId="0" applyFont="1" applyAlignment="1">
      <alignment horizontal="left"/>
    </xf>
    <xf numFmtId="0" fontId="8" fillId="7" borderId="0" xfId="3" applyFont="1" applyFill="1" applyAlignment="1">
      <alignment horizontal="left" vertical="center"/>
    </xf>
    <xf numFmtId="2" fontId="4" fillId="3" borderId="4" xfId="0" applyNumberFormat="1" applyFont="1" applyFill="1" applyBorder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4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4" applyNumberFormat="1" applyFont="1" applyFill="1" applyBorder="1" applyAlignment="1">
      <alignment horizontal="center" vertical="center"/>
    </xf>
    <xf numFmtId="0" fontId="4" fillId="7" borderId="0" xfId="0" applyFont="1" applyFill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1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5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Alignment="1">
      <alignment horizontal="left" vertical="center"/>
    </xf>
    <xf numFmtId="1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center" vertical="center"/>
    </xf>
    <xf numFmtId="165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left"/>
    </xf>
    <xf numFmtId="0" fontId="4" fillId="5" borderId="0" xfId="0" applyFont="1" applyAlignment="1">
      <alignment horizontal="right" vertical="center"/>
    </xf>
    <xf numFmtId="0" fontId="4" fillId="5" borderId="0" xfId="0" applyFont="1" applyAlignment="1">
      <alignment horizontal="left" vertical="center" wrapText="1"/>
    </xf>
    <xf numFmtId="18" fontId="9" fillId="7" borderId="0" xfId="5" applyNumberFormat="1" applyFont="1" applyFill="1" applyAlignment="1"/>
    <xf numFmtId="9" fontId="9" fillId="7" borderId="0" xfId="5" applyNumberFormat="1" applyFont="1" applyFill="1" applyAlignment="1">
      <alignment horizontal="left" vertical="top"/>
    </xf>
    <xf numFmtId="6" fontId="9" fillId="7" borderId="0" xfId="5" applyNumberFormat="1" applyFont="1" applyFill="1" applyAlignment="1">
      <alignment horizontal="left" vertical="top"/>
    </xf>
    <xf numFmtId="0" fontId="9" fillId="5" borderId="0" xfId="5" applyFont="1" applyFill="1" applyAlignment="1">
      <alignment horizontal="left" vertical="center"/>
    </xf>
    <xf numFmtId="0" fontId="10" fillId="2" borderId="0" xfId="0" applyFont="1" applyFill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0" fillId="5" borderId="0" xfId="0" applyFo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5" borderId="0" xfId="0" applyFont="1" applyAlignment="1">
      <alignment horizontal="left"/>
    </xf>
    <xf numFmtId="0" fontId="10" fillId="5" borderId="0" xfId="0" applyFont="1" applyAlignment="1">
      <alignment wrapText="1"/>
    </xf>
    <xf numFmtId="0" fontId="9" fillId="5" borderId="0" xfId="0" applyFont="1" applyAlignment="1">
      <alignment horizontal="right" wrapText="1"/>
    </xf>
    <xf numFmtId="0" fontId="6" fillId="3" borderId="0" xfId="3" applyFont="1" applyFill="1" applyAlignment="1">
      <alignment horizontal="right" vertical="center"/>
    </xf>
    <xf numFmtId="0" fontId="8" fillId="5" borderId="0" xfId="3" applyFont="1" applyFill="1" applyAlignment="1">
      <alignment horizontal="left" vertical="center"/>
    </xf>
    <xf numFmtId="0" fontId="10" fillId="5" borderId="3" xfId="0" applyFont="1" applyBorder="1" applyAlignment="1">
      <alignment vertical="center" wrapText="1"/>
    </xf>
    <xf numFmtId="0" fontId="10" fillId="5" borderId="1" xfId="0" applyFont="1" applyBorder="1" applyAlignment="1">
      <alignment vertical="center" wrapText="1"/>
    </xf>
    <xf numFmtId="0" fontId="12" fillId="2" borderId="0" xfId="1" applyAlignment="1">
      <alignment horizontal="left"/>
    </xf>
    <xf numFmtId="0" fontId="12" fillId="2" borderId="0" xfId="1" applyAlignment="1">
      <alignment horizontal="left" vertical="center"/>
    </xf>
    <xf numFmtId="0" fontId="13" fillId="7" borderId="0" xfId="3" applyFill="1" applyAlignment="1"/>
    <xf numFmtId="2" fontId="0" fillId="5" borderId="0" xfId="0" applyNumberFormat="1" applyFont="1">
      <alignment horizontal="left" vertical="center"/>
    </xf>
    <xf numFmtId="0" fontId="13" fillId="7" borderId="0" xfId="3" applyFill="1" applyAlignment="1">
      <alignment horizontal="left"/>
    </xf>
    <xf numFmtId="0" fontId="13" fillId="5" borderId="0" xfId="3" applyFill="1" applyAlignment="1">
      <alignment horizontal="left" vertical="center"/>
    </xf>
    <xf numFmtId="0" fontId="13" fillId="7" borderId="0" xfId="3" applyFill="1" applyAlignment="1">
      <alignment horizontal="left" vertical="center"/>
    </xf>
    <xf numFmtId="0" fontId="13" fillId="5" borderId="0" xfId="3" applyFill="1" applyAlignment="1">
      <alignment horizontal="left"/>
    </xf>
    <xf numFmtId="0" fontId="1" fillId="2" borderId="0" xfId="2" applyAlignment="1">
      <alignment horizontal="left"/>
    </xf>
    <xf numFmtId="18" fontId="3" fillId="7" borderId="0" xfId="5" applyNumberFormat="1" applyFill="1">
      <alignment vertical="center"/>
    </xf>
    <xf numFmtId="0" fontId="3" fillId="7" borderId="0" xfId="5" applyFill="1">
      <alignment vertical="center"/>
    </xf>
    <xf numFmtId="0" fontId="3" fillId="5" borderId="0" xfId="5" applyFill="1">
      <alignment vertical="center"/>
    </xf>
    <xf numFmtId="166" fontId="4" fillId="5" borderId="0" xfId="0" applyNumberFormat="1" applyFont="1" applyAlignment="1">
      <alignment horizontal="right" vertical="center"/>
    </xf>
    <xf numFmtId="166" fontId="4" fillId="5" borderId="0" xfId="0" applyNumberFormat="1" applyFont="1">
      <alignment horizontal="left" vertical="center"/>
    </xf>
    <xf numFmtId="166" fontId="4" fillId="5" borderId="0" xfId="0" applyNumberFormat="1" applyFont="1" applyAlignment="1">
      <alignment vertical="center"/>
    </xf>
    <xf numFmtId="166" fontId="13" fillId="7" borderId="0" xfId="3" applyNumberFormat="1" applyFill="1" applyAlignment="1">
      <alignment vertical="center"/>
    </xf>
    <xf numFmtId="0" fontId="0" fillId="2" borderId="0" xfId="0" applyFont="1" applyFill="1">
      <alignment horizontal="left" vertical="center"/>
    </xf>
    <xf numFmtId="0" fontId="0" fillId="5" borderId="1" xfId="0" applyFont="1" applyBorder="1" applyAlignment="1">
      <alignment vertical="center" wrapText="1"/>
    </xf>
    <xf numFmtId="0" fontId="0" fillId="5" borderId="0" xfId="0" applyFont="1" applyAlignment="1">
      <alignment horizontal="left"/>
    </xf>
    <xf numFmtId="0" fontId="13" fillId="6" borderId="0" xfId="3" applyFill="1" applyBorder="1" applyAlignment="1">
      <alignment horizontal="left"/>
    </xf>
    <xf numFmtId="0" fontId="13" fillId="6" borderId="0" xfId="3" applyFill="1" applyBorder="1" applyAlignment="1">
      <alignment horizontal="center" wrapText="1"/>
    </xf>
    <xf numFmtId="0" fontId="13" fillId="6" borderId="0" xfId="3" applyFill="1" applyBorder="1" applyAlignment="1">
      <alignment horizontal="center"/>
    </xf>
    <xf numFmtId="164" fontId="8" fillId="3" borderId="0" xfId="3" applyNumberFormat="1" applyFont="1" applyFill="1" applyAlignment="1">
      <alignment horizontal="right" vertical="center"/>
    </xf>
    <xf numFmtId="18" fontId="9" fillId="5" borderId="0" xfId="0" applyNumberFormat="1" applyFont="1" applyAlignment="1">
      <alignment horizontal="left" wrapText="1"/>
    </xf>
    <xf numFmtId="0" fontId="14" fillId="5" borderId="0" xfId="0" applyFont="1" applyAlignment="1">
      <alignment horizontal="right" wrapText="1"/>
    </xf>
    <xf numFmtId="0" fontId="11" fillId="5" borderId="0" xfId="0" applyFont="1" applyAlignment="1">
      <alignment horizontal="left" wrapText="1"/>
    </xf>
    <xf numFmtId="9" fontId="4" fillId="4" borderId="5" xfId="0" applyNumberFormat="1" applyFont="1" applyFill="1" applyBorder="1" applyAlignment="1">
      <alignment vertical="center"/>
    </xf>
    <xf numFmtId="9" fontId="4" fillId="4" borderId="6" xfId="0" applyNumberFormat="1" applyFont="1" applyFill="1" applyBorder="1" applyAlignment="1">
      <alignment vertical="center"/>
    </xf>
    <xf numFmtId="0" fontId="15" fillId="5" borderId="3" xfId="0" applyFont="1" applyBorder="1" applyAlignment="1">
      <alignment vertical="center" wrapText="1"/>
    </xf>
    <xf numFmtId="0" fontId="15" fillId="5" borderId="1" xfId="0" applyFont="1" applyBorder="1" applyAlignment="1">
      <alignment vertical="center" wrapText="1"/>
    </xf>
    <xf numFmtId="0" fontId="15" fillId="5" borderId="0" xfId="0" applyFont="1">
      <alignment horizontal="left" vertical="center"/>
    </xf>
    <xf numFmtId="0" fontId="16" fillId="5" borderId="0" xfId="0" applyFont="1">
      <alignment horizontal="left" vertical="center"/>
    </xf>
    <xf numFmtId="0" fontId="16" fillId="5" borderId="1" xfId="0" applyFont="1" applyBorder="1" applyAlignment="1">
      <alignment vertical="center" wrapText="1"/>
    </xf>
    <xf numFmtId="0" fontId="17" fillId="5" borderId="0" xfId="0" applyFont="1">
      <alignment horizontal="left" vertical="center"/>
    </xf>
    <xf numFmtId="0" fontId="18" fillId="5" borderId="0" xfId="0" applyFont="1">
      <alignment horizontal="left" vertical="center"/>
    </xf>
    <xf numFmtId="0" fontId="19" fillId="5" borderId="0" xfId="3" applyFont="1" applyFill="1" applyAlignment="1">
      <alignment horizontal="left" vertical="center"/>
    </xf>
    <xf numFmtId="0" fontId="17" fillId="5" borderId="1" xfId="0" applyFont="1" applyBorder="1" applyAlignment="1">
      <alignment vertical="center" wrapText="1"/>
    </xf>
    <xf numFmtId="44" fontId="4" fillId="5" borderId="0" xfId="6" applyFont="1" applyFill="1" applyAlignment="1">
      <alignment horizontal="left" vertical="center"/>
    </xf>
    <xf numFmtId="44" fontId="4" fillId="5" borderId="0" xfId="0" applyNumberFormat="1" applyFont="1">
      <alignment horizontal="left" vertical="center"/>
    </xf>
  </cellXfs>
  <cellStyles count="7">
    <cellStyle name="Currency" xfId="6" builtinId="4"/>
    <cellStyle name="Heading 1" xfId="2" builtinId="16" customBuiltin="1"/>
    <cellStyle name="Heading 2" xfId="3" builtinId="17" customBuiltin="1"/>
    <cellStyle name="Heading 3" xfId="5" builtinId="18" customBuiltin="1"/>
    <cellStyle name="Normal" xfId="0" builtinId="0" customBuiltin="1"/>
    <cellStyle name="Percent" xfId="4" builtinId="5"/>
    <cellStyle name="Title" xfId="1" builtinId="15" customBuiltin="1"/>
  </cellStyles>
  <dxfs count="42"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alignment horizontal="left" vertical="bottom" textRotation="0" wrapText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numFmt numFmtId="167" formatCode="&quot;$&quot;#,##0.00"/>
    </dxf>
    <dxf>
      <font>
        <name val="Arial"/>
        <scheme val="minor"/>
      </font>
      <numFmt numFmtId="166" formatCode="&quot;$&quot;#,##0"/>
      <alignment horizontal="right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</tableStyle>
    <tableStyle name="College course manager table style 2" pivot="0" count="5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rses" displayName="Courses" ref="B19:H22" totalsRowShown="0" headerRowDxfId="31" dataDxfId="30">
  <autoFilter ref="B19:H22" xr:uid="{00000000-0009-0000-0100-000001000000}"/>
  <tableColumns count="7">
    <tableColumn id="1" xr3:uid="{00000000-0010-0000-0000-000001000000}" name="COURSE TITLE" dataDxfId="29"/>
    <tableColumn id="2" xr3:uid="{00000000-0010-0000-0000-000002000000}" name="COURSE #" dataDxfId="28"/>
    <tableColumn id="3" xr3:uid="{00000000-0010-0000-0000-000003000000}" name="REQUIREMENT" dataDxfId="27"/>
    <tableColumn id="4" xr3:uid="{00000000-0010-0000-0000-000004000000}" name="CREDITS" dataDxfId="26"/>
    <tableColumn id="5" xr3:uid="{00000000-0010-0000-0000-000005000000}" name="COMPLETED" dataDxfId="25"/>
    <tableColumn id="6" xr3:uid="{00000000-0010-0000-0000-000006000000}" name="GRADE" dataDxfId="24"/>
    <tableColumn id="7" xr3:uid="{00000000-0010-0000-0000-000007000000}" name="TERM" dataDxfId="23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="College courses table" altTextSummary="Enter in specific details about your courses, including title, course number, degree requirement, number of credits, whether you've completed it or not, grade point and the semester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onthlyIncome" displayName="MonthlyIncome" ref="B17:C21" headerRowDxfId="22" dataDxfId="21" totalsRowDxfId="20">
  <autoFilter ref="B17:C21" xr:uid="{00000000-0009-0000-0100-000003000000}"/>
  <tableColumns count="2">
    <tableColumn id="1" xr3:uid="{00000000-0010-0000-0100-000001000000}" name="ITEM" totalsRowLabel="Total" dataDxfId="19"/>
    <tableColumn id="2" xr3:uid="{00000000-0010-0000-0100-000002000000}" name="AMOUNT" totalsRowFunction="sum" dataDxfId="18" totalsRowDxfId="17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itemized monthly incom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onthlyExpenses" displayName="MonthlyExpenses" ref="E17:F27" totalsRowShown="0" headerRowDxfId="16" dataDxfId="15">
  <autoFilter ref="E17:F27" xr:uid="{00000000-0009-0000-0100-000004000000}"/>
  <tableColumns count="2">
    <tableColumn id="1" xr3:uid="{00000000-0010-0000-0200-000001000000}" name="ITEM" dataDxfId="14"/>
    <tableColumn id="2" xr3:uid="{00000000-0010-0000-0200-000002000000}" name="AMOUNT" dataDxfId="13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expenses table" altTextSummary="Enter itemized monthly expense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ermExpenses" displayName="TermExpenses" ref="H17:J23" totalsRowShown="0" headerRowDxfId="12" dataDxfId="11">
  <autoFilter ref="H17:J23" xr:uid="{00000000-0009-0000-0100-000005000000}"/>
  <tableColumns count="3">
    <tableColumn id="1" xr3:uid="{00000000-0010-0000-0300-000001000000}" name="ITEM" dataDxfId="10"/>
    <tableColumn id="2" xr3:uid="{00000000-0010-0000-0300-000002000000}" name="AMOUNT" dataDxfId="9"/>
    <tableColumn id="3" xr3:uid="{00000000-0010-0000-0300-000003000000}" name="PER MONTH" dataDxfId="8">
      <calculatedColumnFormula>TermExpenses[[#This Row],[AMOUNT]]/$J$15</calculatedColumnFormula>
    </tableColumn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Semester expenses table" altTextSummary="Enter itemized semester expenses and their amounts and a per month value will be calculated for you (based on a 4 month semester)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BookList" displayName="BookList" ref="B9:G12" totalsRowShown="0" headerRowDxfId="7" dataDxfId="6" headerRowCellStyle="Heading 2">
  <autoFilter ref="B9:G12" xr:uid="{00000000-0009-0000-0100-000006000000}"/>
  <tableColumns count="6">
    <tableColumn id="1" xr3:uid="{00000000-0010-0000-0400-000001000000}" name="TITLE" dataDxfId="5"/>
    <tableColumn id="3" xr3:uid="{00000000-0010-0000-0400-000003000000}" name="AUTHOR" dataDxfId="4"/>
    <tableColumn id="4" xr3:uid="{00000000-0010-0000-0400-000004000000}" name="COURSE" dataDxfId="3"/>
    <tableColumn id="5" xr3:uid="{00000000-0010-0000-0400-000005000000}" name="WHERE TO BUY?" dataDxfId="2"/>
    <tableColumn id="6" xr3:uid="{00000000-0010-0000-0400-000006000000}" name="ISBN" dataDxfId="1"/>
    <tableColumn id="7" xr3:uid="{00000000-0010-0000-0400-000007000000}" name="NOTES" dataDxfId="0"/>
  </tableColumns>
  <tableStyleInfo name="College course manager table style" showFirstColumn="0" showLastColumn="0" showRowStripes="1" showColumnStripes="0"/>
  <extLst>
    <ext xmlns:x14="http://schemas.microsoft.com/office/spreadsheetml/2009/9/main" uri="{504A1905-F514-4f6f-8877-14C23A59335A}">
      <x14:table altText="Book list table" altTextSummary="Enter in your college books here, including title, edition, author, course, where you can purchase it, the ISBN and any notes.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A1:M33"/>
  <sheetViews>
    <sheetView showGridLines="0" topLeftCell="A7" zoomScale="125" zoomScaleNormal="125" workbookViewId="0">
      <selection activeCell="R11" sqref="R11"/>
    </sheetView>
  </sheetViews>
  <sheetFormatPr baseColWidth="10" defaultColWidth="9.19921875" defaultRowHeight="31.5" customHeight="1" x14ac:dyDescent="0.15"/>
  <cols>
    <col min="1" max="1" width="3.3984375" style="36" customWidth="1"/>
    <col min="2" max="2" width="9.19921875" style="36" customWidth="1"/>
    <col min="3" max="3" width="4.3984375" style="35" customWidth="1"/>
    <col min="4" max="10" width="16.796875" style="35" customWidth="1"/>
    <col min="11" max="11" width="3.59765625" style="35" customWidth="1"/>
    <col min="12" max="16384" width="9.19921875" style="35"/>
  </cols>
  <sheetData>
    <row r="1" spans="1:13" s="33" customFormat="1" ht="6" customHeight="1" x14ac:dyDescent="0.15">
      <c r="A1" s="34"/>
      <c r="B1" s="34"/>
      <c r="K1" s="60" t="s">
        <v>69</v>
      </c>
    </row>
    <row r="2" spans="1:13" s="33" customFormat="1" ht="16" x14ac:dyDescent="0.2">
      <c r="A2" s="3"/>
      <c r="B2" s="3" t="s">
        <v>3</v>
      </c>
    </row>
    <row r="3" spans="1:13" s="45" customFormat="1" ht="31.5" customHeight="1" x14ac:dyDescent="0.35">
      <c r="A3" s="44"/>
      <c r="B3" s="44" t="s">
        <v>102</v>
      </c>
    </row>
    <row r="4" spans="1:13" s="33" customFormat="1" ht="6" customHeight="1" x14ac:dyDescent="0.15">
      <c r="A4" s="34"/>
      <c r="B4" s="34"/>
    </row>
    <row r="5" spans="1:13" ht="6" customHeight="1" x14ac:dyDescent="0.15">
      <c r="I5" s="68">
        <v>2024</v>
      </c>
      <c r="J5" s="68"/>
    </row>
    <row r="6" spans="1:13" ht="33" customHeight="1" x14ac:dyDescent="0.15">
      <c r="D6" s="37" t="s">
        <v>0</v>
      </c>
      <c r="G6" s="69" t="s">
        <v>1</v>
      </c>
      <c r="H6" s="69"/>
      <c r="I6" s="68"/>
      <c r="J6" s="68"/>
    </row>
    <row r="7" spans="1:13" ht="29" x14ac:dyDescent="0.3">
      <c r="C7" s="38"/>
      <c r="D7" s="67">
        <v>0.375</v>
      </c>
      <c r="E7" s="67"/>
      <c r="F7" s="38"/>
      <c r="G7" s="39">
        <v>60</v>
      </c>
      <c r="H7" s="7" t="s">
        <v>2</v>
      </c>
    </row>
    <row r="8" spans="1:13" ht="12" x14ac:dyDescent="0.15"/>
    <row r="9" spans="1:13" ht="33" customHeight="1" x14ac:dyDescent="0.15">
      <c r="A9" s="40"/>
      <c r="B9" s="40" t="s">
        <v>4</v>
      </c>
      <c r="C9" s="41"/>
      <c r="D9" s="41" t="s">
        <v>5</v>
      </c>
      <c r="E9" s="41" t="s">
        <v>6</v>
      </c>
      <c r="F9" s="41" t="s">
        <v>7</v>
      </c>
      <c r="G9" s="41" t="s">
        <v>8</v>
      </c>
      <c r="H9" s="79" t="s">
        <v>9</v>
      </c>
      <c r="I9" s="41" t="s">
        <v>10</v>
      </c>
      <c r="J9" s="41" t="s">
        <v>11</v>
      </c>
    </row>
    <row r="10" spans="1:13" ht="31.5" customHeight="1" x14ac:dyDescent="0.15">
      <c r="A10" s="66">
        <f>StartTime+TIME(0,(ROW(B1)-1)*TimeInterval,0)</f>
        <v>0.375</v>
      </c>
      <c r="B10" s="66"/>
      <c r="D10" s="42" t="s">
        <v>86</v>
      </c>
      <c r="E10" s="42" t="s">
        <v>86</v>
      </c>
      <c r="F10" s="42" t="s">
        <v>86</v>
      </c>
      <c r="G10" s="42" t="s">
        <v>86</v>
      </c>
      <c r="H10" s="72" t="s">
        <v>86</v>
      </c>
      <c r="I10" s="42"/>
      <c r="J10" s="42"/>
    </row>
    <row r="11" spans="1:13" ht="31.5" customHeight="1" x14ac:dyDescent="0.15">
      <c r="A11" s="66">
        <f>StartTime+TIME(0,(ROW(B2)-1)*TimeInterval,0)</f>
        <v>0.41666666666666669</v>
      </c>
      <c r="B11" s="66"/>
      <c r="D11" s="61" t="s">
        <v>87</v>
      </c>
      <c r="E11" s="61" t="s">
        <v>87</v>
      </c>
      <c r="F11" s="61" t="s">
        <v>87</v>
      </c>
      <c r="G11" s="61" t="s">
        <v>87</v>
      </c>
      <c r="H11" s="73" t="s">
        <v>87</v>
      </c>
      <c r="I11" s="43"/>
      <c r="J11" s="80" t="s">
        <v>101</v>
      </c>
      <c r="M11" s="35" t="s">
        <v>96</v>
      </c>
    </row>
    <row r="12" spans="1:13" ht="31.5" customHeight="1" x14ac:dyDescent="0.15">
      <c r="A12" s="66">
        <f>StartTime+TIME(0,(ROW(B3)-1)*TimeInterval,0)</f>
        <v>0.45833333333333331</v>
      </c>
      <c r="B12" s="66"/>
      <c r="D12" s="61" t="s">
        <v>87</v>
      </c>
      <c r="E12" s="61" t="s">
        <v>87</v>
      </c>
      <c r="F12" s="61" t="s">
        <v>87</v>
      </c>
      <c r="G12" s="61" t="s">
        <v>87</v>
      </c>
      <c r="H12" s="73" t="s">
        <v>87</v>
      </c>
      <c r="I12" s="43"/>
      <c r="J12" s="43"/>
      <c r="M12" s="74" t="s">
        <v>97</v>
      </c>
    </row>
    <row r="13" spans="1:13" ht="31.5" customHeight="1" x14ac:dyDescent="0.15">
      <c r="A13" s="66">
        <f>StartTime+TIME(0,(ROW(B4)-1)*TimeInterval,0)</f>
        <v>0.5</v>
      </c>
      <c r="B13" s="66"/>
      <c r="D13" s="61" t="s">
        <v>90</v>
      </c>
      <c r="E13" s="61" t="s">
        <v>90</v>
      </c>
      <c r="F13" s="61" t="s">
        <v>90</v>
      </c>
      <c r="G13" s="61" t="s">
        <v>90</v>
      </c>
      <c r="H13" s="73" t="s">
        <v>90</v>
      </c>
      <c r="I13" s="43"/>
      <c r="J13" s="43"/>
      <c r="M13" s="75" t="s">
        <v>98</v>
      </c>
    </row>
    <row r="14" spans="1:13" ht="31.5" customHeight="1" x14ac:dyDescent="0.15">
      <c r="A14" s="66">
        <f>StartTime+TIME(0,(ROW(B5)-1)*TimeInterval,0)</f>
        <v>0.54166666666666663</v>
      </c>
      <c r="B14" s="66"/>
      <c r="D14" s="43" t="s">
        <v>91</v>
      </c>
      <c r="E14" s="43" t="s">
        <v>91</v>
      </c>
      <c r="F14" s="43" t="s">
        <v>91</v>
      </c>
      <c r="G14" s="43" t="s">
        <v>91</v>
      </c>
      <c r="H14" s="43"/>
      <c r="I14" s="43"/>
      <c r="J14" s="43"/>
      <c r="M14" s="77" t="s">
        <v>99</v>
      </c>
    </row>
    <row r="15" spans="1:13" ht="31.5" customHeight="1" x14ac:dyDescent="0.15">
      <c r="A15" s="66">
        <f t="shared" ref="A15:A18" si="0">StartTime+TIME(0,(ROW(B6)-1)*TimeInterval,0)</f>
        <v>0.58333333333333337</v>
      </c>
      <c r="B15" s="66"/>
      <c r="D15" s="43" t="s">
        <v>92</v>
      </c>
      <c r="E15" s="43" t="s">
        <v>93</v>
      </c>
      <c r="F15" s="43" t="s">
        <v>94</v>
      </c>
      <c r="G15" s="43" t="s">
        <v>92</v>
      </c>
      <c r="H15" s="43"/>
      <c r="I15" s="43"/>
      <c r="J15" s="43"/>
      <c r="M15" s="78" t="s">
        <v>100</v>
      </c>
    </row>
    <row r="16" spans="1:13" ht="31.5" customHeight="1" x14ac:dyDescent="0.15">
      <c r="A16" s="66">
        <f t="shared" si="0"/>
        <v>0.625</v>
      </c>
      <c r="B16" s="66"/>
      <c r="D16" s="43" t="s">
        <v>92</v>
      </c>
      <c r="E16" s="43"/>
      <c r="F16" s="43" t="s">
        <v>94</v>
      </c>
      <c r="G16" s="43" t="s">
        <v>92</v>
      </c>
      <c r="H16" s="43"/>
      <c r="I16" s="43"/>
      <c r="J16" s="43"/>
    </row>
    <row r="17" spans="1:10" ht="31.5" customHeight="1" x14ac:dyDescent="0.15">
      <c r="A17" s="66">
        <f t="shared" si="0"/>
        <v>0.66666666666666674</v>
      </c>
      <c r="B17" s="66"/>
      <c r="D17" s="43" t="s">
        <v>95</v>
      </c>
      <c r="E17" s="43" t="s">
        <v>95</v>
      </c>
      <c r="F17" s="43" t="s">
        <v>95</v>
      </c>
      <c r="G17" s="43" t="s">
        <v>95</v>
      </c>
      <c r="H17" s="73" t="s">
        <v>95</v>
      </c>
      <c r="I17" s="43"/>
      <c r="J17" s="43"/>
    </row>
    <row r="18" spans="1:10" ht="31.5" customHeight="1" x14ac:dyDescent="0.15">
      <c r="A18" s="66">
        <f t="shared" si="0"/>
        <v>0.70833333333333326</v>
      </c>
      <c r="B18" s="66"/>
      <c r="D18" s="43" t="s">
        <v>95</v>
      </c>
      <c r="E18" s="76" t="s">
        <v>88</v>
      </c>
      <c r="F18" s="76" t="s">
        <v>88</v>
      </c>
      <c r="G18" s="76" t="s">
        <v>88</v>
      </c>
      <c r="H18" s="43"/>
      <c r="I18" s="43"/>
      <c r="J18" s="43"/>
    </row>
    <row r="19" spans="1:10" ht="31.5" customHeight="1" x14ac:dyDescent="0.15">
      <c r="A19" s="66">
        <f t="shared" ref="A19:A33" si="1">StartTime+TIME(0,(ROW(A10)-1)*TimeInterval,0)</f>
        <v>0.75</v>
      </c>
      <c r="B19" s="66"/>
      <c r="D19" s="43" t="s">
        <v>95</v>
      </c>
      <c r="E19" s="76" t="s">
        <v>89</v>
      </c>
      <c r="F19" s="76" t="s">
        <v>89</v>
      </c>
      <c r="G19" s="76" t="s">
        <v>89</v>
      </c>
      <c r="H19" s="43"/>
      <c r="I19" s="43"/>
      <c r="J19" s="43"/>
    </row>
    <row r="20" spans="1:10" ht="31.5" customHeight="1" x14ac:dyDescent="0.15">
      <c r="A20" s="66">
        <f t="shared" si="1"/>
        <v>0.79166666666666674</v>
      </c>
      <c r="B20" s="66"/>
      <c r="D20" s="43"/>
      <c r="E20" s="43"/>
      <c r="F20" s="43"/>
      <c r="G20" s="43"/>
      <c r="H20" s="43"/>
      <c r="I20" s="43"/>
      <c r="J20" s="43"/>
    </row>
    <row r="21" spans="1:10" ht="31.5" customHeight="1" x14ac:dyDescent="0.15">
      <c r="A21" s="66">
        <f t="shared" si="1"/>
        <v>0.83333333333333326</v>
      </c>
      <c r="B21" s="66"/>
      <c r="D21" s="43"/>
      <c r="E21" s="43"/>
      <c r="F21" s="43"/>
      <c r="G21" s="43"/>
      <c r="H21" s="43"/>
      <c r="I21" s="43"/>
      <c r="J21" s="43"/>
    </row>
    <row r="22" spans="1:10" ht="31.5" customHeight="1" x14ac:dyDescent="0.15">
      <c r="A22" s="66">
        <f t="shared" si="1"/>
        <v>0.875</v>
      </c>
      <c r="B22" s="66"/>
      <c r="D22" s="43"/>
      <c r="E22" s="43"/>
      <c r="F22" s="43"/>
      <c r="G22" s="43"/>
      <c r="H22" s="43"/>
      <c r="I22" s="43"/>
      <c r="J22" s="43"/>
    </row>
    <row r="23" spans="1:10" ht="31.5" customHeight="1" x14ac:dyDescent="0.15">
      <c r="A23" s="66">
        <f t="shared" si="1"/>
        <v>0.91666666666666663</v>
      </c>
      <c r="B23" s="66"/>
      <c r="D23" s="43"/>
      <c r="E23" s="43"/>
      <c r="F23" s="43"/>
      <c r="G23" s="43"/>
      <c r="H23" s="43"/>
      <c r="I23" s="43"/>
      <c r="J23" s="43"/>
    </row>
    <row r="24" spans="1:10" ht="31.5" customHeight="1" x14ac:dyDescent="0.15">
      <c r="A24" s="66">
        <f t="shared" si="1"/>
        <v>0.95833333333333337</v>
      </c>
      <c r="B24" s="66"/>
      <c r="D24" s="43"/>
      <c r="E24" s="43"/>
      <c r="F24" s="43"/>
      <c r="G24" s="43"/>
      <c r="H24" s="43"/>
      <c r="I24" s="43"/>
      <c r="J24" s="80" t="s">
        <v>101</v>
      </c>
    </row>
    <row r="25" spans="1:10" ht="31.5" customHeight="1" x14ac:dyDescent="0.15">
      <c r="A25" s="66">
        <f t="shared" si="1"/>
        <v>1</v>
      </c>
      <c r="B25" s="66"/>
      <c r="D25" s="43"/>
      <c r="E25" s="43"/>
      <c r="F25" s="43"/>
      <c r="G25" s="43"/>
      <c r="H25" s="43"/>
      <c r="I25" s="43"/>
      <c r="J25" s="43"/>
    </row>
    <row r="26" spans="1:10" ht="31.5" customHeight="1" x14ac:dyDescent="0.15">
      <c r="A26" s="66">
        <f t="shared" si="1"/>
        <v>1.0416666666666665</v>
      </c>
      <c r="B26" s="66"/>
      <c r="D26" s="43"/>
      <c r="E26" s="43"/>
      <c r="F26" s="43"/>
      <c r="G26" s="43"/>
      <c r="H26" s="43"/>
      <c r="I26" s="43"/>
      <c r="J26" s="43"/>
    </row>
    <row r="27" spans="1:10" ht="31.5" customHeight="1" x14ac:dyDescent="0.15">
      <c r="A27" s="66">
        <f t="shared" si="1"/>
        <v>1.0833333333333335</v>
      </c>
      <c r="B27" s="66"/>
      <c r="D27" s="43"/>
      <c r="E27" s="43"/>
      <c r="F27" s="43"/>
      <c r="G27" s="43"/>
      <c r="H27" s="43"/>
      <c r="I27" s="43"/>
      <c r="J27" s="43"/>
    </row>
    <row r="28" spans="1:10" ht="31.5" customHeight="1" x14ac:dyDescent="0.15">
      <c r="A28" s="66">
        <f t="shared" si="1"/>
        <v>1.125</v>
      </c>
      <c r="B28" s="66"/>
      <c r="D28" s="43"/>
      <c r="E28" s="43"/>
      <c r="F28" s="43"/>
      <c r="G28" s="43"/>
      <c r="H28" s="43"/>
      <c r="I28" s="43"/>
      <c r="J28" s="43"/>
    </row>
    <row r="29" spans="1:10" ht="31.5" customHeight="1" x14ac:dyDescent="0.15">
      <c r="A29" s="66">
        <f t="shared" si="1"/>
        <v>1.1666666666666665</v>
      </c>
      <c r="B29" s="66"/>
      <c r="D29" s="43"/>
      <c r="E29" s="43"/>
      <c r="F29" s="43"/>
      <c r="G29" s="43"/>
      <c r="H29" s="43"/>
      <c r="I29" s="43"/>
      <c r="J29" s="43"/>
    </row>
    <row r="30" spans="1:10" ht="31.5" customHeight="1" x14ac:dyDescent="0.15">
      <c r="A30" s="66">
        <f t="shared" si="1"/>
        <v>1.2083333333333335</v>
      </c>
      <c r="B30" s="66"/>
      <c r="D30" s="43"/>
      <c r="E30" s="43"/>
      <c r="F30" s="43"/>
      <c r="G30" s="43"/>
      <c r="H30" s="43"/>
      <c r="I30" s="43"/>
      <c r="J30" s="43"/>
    </row>
    <row r="31" spans="1:10" ht="31.5" customHeight="1" x14ac:dyDescent="0.15">
      <c r="A31" s="66">
        <f t="shared" si="1"/>
        <v>1.25</v>
      </c>
      <c r="B31" s="66"/>
      <c r="D31" s="43"/>
      <c r="E31" s="43"/>
      <c r="F31" s="43"/>
      <c r="G31" s="43"/>
      <c r="H31" s="43"/>
      <c r="I31" s="43"/>
      <c r="J31" s="43"/>
    </row>
    <row r="32" spans="1:10" ht="31.5" customHeight="1" x14ac:dyDescent="0.15">
      <c r="A32" s="66">
        <f t="shared" si="1"/>
        <v>1.2916666666666665</v>
      </c>
      <c r="B32" s="66"/>
      <c r="D32" s="43"/>
      <c r="E32" s="43"/>
      <c r="F32" s="43"/>
      <c r="G32" s="43"/>
      <c r="H32" s="43"/>
      <c r="I32" s="43"/>
      <c r="J32" s="43"/>
    </row>
    <row r="33" spans="1:10" ht="31.5" customHeight="1" x14ac:dyDescent="0.15">
      <c r="A33" s="66">
        <f t="shared" si="1"/>
        <v>1.3333333333333335</v>
      </c>
      <c r="B33" s="66"/>
      <c r="D33" s="43"/>
      <c r="E33" s="43"/>
      <c r="F33" s="43"/>
      <c r="G33" s="43"/>
      <c r="H33" s="43"/>
      <c r="I33" s="43"/>
      <c r="J33" s="43"/>
    </row>
  </sheetData>
  <mergeCells count="27">
    <mergeCell ref="A29:B29"/>
    <mergeCell ref="A30:B30"/>
    <mergeCell ref="A31:B31"/>
    <mergeCell ref="A32:B32"/>
    <mergeCell ref="A33:B33"/>
    <mergeCell ref="D7:E7"/>
    <mergeCell ref="I5:J6"/>
    <mergeCell ref="G6:H6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28:B28"/>
    <mergeCell ref="A21:B21"/>
    <mergeCell ref="A22:B22"/>
    <mergeCell ref="A23:B23"/>
    <mergeCell ref="A24:B24"/>
    <mergeCell ref="A25:B25"/>
  </mergeCell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A1:I22"/>
  <sheetViews>
    <sheetView showGridLines="0" topLeftCell="A6" zoomScale="125" zoomScaleNormal="125" workbookViewId="0"/>
  </sheetViews>
  <sheetFormatPr baseColWidth="10" defaultColWidth="9.19921875" defaultRowHeight="33" customHeight="1" x14ac:dyDescent="0.15"/>
  <cols>
    <col min="1" max="1" width="3.3984375" style="4" customWidth="1"/>
    <col min="2" max="2" width="42.59765625" style="22" customWidth="1"/>
    <col min="3" max="3" width="19.796875" style="22" customWidth="1"/>
    <col min="4" max="4" width="42.3984375" style="22" customWidth="1"/>
    <col min="5" max="5" width="16.796875" style="23" customWidth="1"/>
    <col min="6" max="6" width="16.796875" style="24" customWidth="1"/>
    <col min="7" max="7" width="16.796875" style="25" customWidth="1"/>
    <col min="8" max="8" width="16.796875" style="4" customWidth="1"/>
    <col min="9" max="9" width="3.59765625" style="4" customWidth="1"/>
    <col min="10" max="16384" width="9.19921875" style="4"/>
  </cols>
  <sheetData>
    <row r="1" spans="1:9" s="2" customFormat="1" ht="6" customHeight="1" x14ac:dyDescent="0.15">
      <c r="A1" s="1"/>
      <c r="I1" s="2" t="s">
        <v>69</v>
      </c>
    </row>
    <row r="2" spans="1:9" s="2" customFormat="1" ht="16" x14ac:dyDescent="0.2">
      <c r="A2" s="3"/>
      <c r="B2" s="3" t="s">
        <v>12</v>
      </c>
    </row>
    <row r="3" spans="1:9" s="45" customFormat="1" ht="31.5" customHeight="1" x14ac:dyDescent="0.35">
      <c r="A3" s="44"/>
      <c r="B3" s="44" t="s">
        <v>66</v>
      </c>
    </row>
    <row r="4" spans="1:9" s="2" customFormat="1" ht="6" customHeight="1" x14ac:dyDescent="0.15"/>
    <row r="5" spans="1:9" ht="6" customHeight="1" x14ac:dyDescent="0.15">
      <c r="B5" s="4"/>
      <c r="C5" s="4"/>
      <c r="D5" s="4"/>
      <c r="E5" s="4"/>
      <c r="F5" s="4"/>
      <c r="G5" s="68">
        <f>TERM!I5</f>
        <v>2024</v>
      </c>
      <c r="H5" s="68"/>
    </row>
    <row r="6" spans="1:9" ht="33" customHeight="1" x14ac:dyDescent="0.2">
      <c r="B6" s="5"/>
      <c r="C6" s="4"/>
      <c r="D6" s="4"/>
      <c r="E6" s="6"/>
      <c r="F6" s="6"/>
      <c r="G6" s="68"/>
      <c r="H6" s="68"/>
    </row>
    <row r="7" spans="1:9" s="55" customFormat="1" ht="39.75" customHeight="1" x14ac:dyDescent="0.15">
      <c r="A7" s="53"/>
      <c r="B7" s="53" t="s">
        <v>83</v>
      </c>
      <c r="C7" s="53"/>
      <c r="D7" s="54"/>
    </row>
    <row r="8" spans="1:9" ht="17" thickBot="1" x14ac:dyDescent="0.2">
      <c r="B8" s="46" t="s">
        <v>13</v>
      </c>
      <c r="C8" s="8"/>
      <c r="D8" s="46" t="s">
        <v>13</v>
      </c>
      <c r="E8" s="4"/>
      <c r="F8" s="4"/>
      <c r="G8" s="4"/>
    </row>
    <row r="9" spans="1:9" ht="25.5" customHeight="1" thickBot="1" x14ac:dyDescent="0.2">
      <c r="B9" s="9">
        <f>AVERAGE(Courses[GRADE])</f>
        <v>3.5</v>
      </c>
      <c r="C9" s="47" t="str">
        <f>TEXT(AVERAGEIF(Courses[COMPLETED],"Yes",Courses[GRADE]),"0.00")&amp;" Current GPA"</f>
        <v>3.50 Current GPA</v>
      </c>
      <c r="D9" s="9">
        <f>COUNTIF(Courses[COMPLETED],"Yes")/COUNTA(Courses[COURSE TITLE])</f>
        <v>0.66666666666666663</v>
      </c>
      <c r="E9" s="47" t="str">
        <f>TEXT(COUNTIF(Courses[COMPLETED],"Yes")/COUNTA(Courses[COURSE TITLE]),"0%")&amp;" Completed"</f>
        <v>67% Completed</v>
      </c>
      <c r="F9" s="4"/>
      <c r="G9" s="4"/>
    </row>
    <row r="10" spans="1:9" ht="37.5" customHeight="1" x14ac:dyDescent="0.15">
      <c r="B10" s="62" t="s">
        <v>85</v>
      </c>
      <c r="C10" s="4"/>
      <c r="D10" s="4"/>
      <c r="E10" s="4"/>
      <c r="F10" s="4"/>
      <c r="G10" s="4"/>
    </row>
    <row r="11" spans="1:9" ht="33" customHeight="1" x14ac:dyDescent="0.15">
      <c r="B11" s="63" t="s">
        <v>68</v>
      </c>
      <c r="C11" s="64" t="s">
        <v>84</v>
      </c>
      <c r="D11" s="65" t="s">
        <v>24</v>
      </c>
      <c r="E11" s="65" t="s">
        <v>25</v>
      </c>
      <c r="F11" s="4"/>
      <c r="G11" s="4"/>
    </row>
    <row r="12" spans="1:9" ht="33" customHeight="1" x14ac:dyDescent="0.15">
      <c r="B12" s="10" t="s">
        <v>14</v>
      </c>
      <c r="C12" s="11">
        <f>IF(SUMIF(Courses[REQUIREMENT],CREDITS!$B12,Courses[CREDITS])=0,"0",SUMIF(Courses[REQUIREMENT],CREDITS!$B12,Courses[CREDITS]))</f>
        <v>4</v>
      </c>
      <c r="D12" s="12">
        <f>SUMIFS(Courses[CREDITS],Courses[REQUIREMENT],CREDITS!$B12,Courses[COMPLETED],"Yes")</f>
        <v>4</v>
      </c>
      <c r="E12" s="11">
        <f>SUMIF(Courses[REQUIREMENT],CREDITS!$B12,Courses[CREDITS])-SUMIFS(Courses[CREDITS],Courses[REQUIREMENT],CREDITS!$B12,Courses[COMPLETED],"Yes")</f>
        <v>0</v>
      </c>
      <c r="F12" s="4"/>
      <c r="G12" s="4"/>
    </row>
    <row r="13" spans="1:9" ht="33" customHeight="1" x14ac:dyDescent="0.15">
      <c r="B13" s="13" t="s">
        <v>15</v>
      </c>
      <c r="C13" s="14">
        <f>IF(SUMIF(Courses[REQUIREMENT],CREDITS!$B13,Courses[CREDITS])=0,"0",SUMIF(Courses[REQUIREMENT],CREDITS!$B13,Courses[CREDITS]))</f>
        <v>3</v>
      </c>
      <c r="D13" s="15">
        <f>SUMIFS(Courses[CREDITS],Courses[REQUIREMENT],CREDITS!$B13,Courses[COMPLETED],"Yes")</f>
        <v>0</v>
      </c>
      <c r="E13" s="14">
        <f>SUMIF(Courses[REQUIREMENT],CREDITS!$B13,Courses[CREDITS])-SUMIFS(Courses[CREDITS],Courses[REQUIREMENT],CREDITS!$B13,Courses[COMPLETED],"Yes")</f>
        <v>3</v>
      </c>
      <c r="F13" s="4"/>
      <c r="G13" s="4"/>
    </row>
    <row r="14" spans="1:9" ht="33" customHeight="1" x14ac:dyDescent="0.15">
      <c r="B14" s="13" t="s">
        <v>16</v>
      </c>
      <c r="C14" s="14">
        <f>IF(SUMIF(Courses[REQUIREMENT],CREDITS!$B14,Courses[CREDITS])=0,"0",SUMIF(Courses[REQUIREMENT],CREDITS!$B14,Courses[CREDITS]))</f>
        <v>2</v>
      </c>
      <c r="D14" s="15">
        <f>SUMIFS(Courses[CREDITS],Courses[REQUIREMENT],CREDITS!$B14,Courses[COMPLETED],"Yes")</f>
        <v>2</v>
      </c>
      <c r="E14" s="14">
        <f>SUMIF(Courses[REQUIREMENT],CREDITS!$B14,Courses[CREDITS])-SUMIFS(Courses[CREDITS],Courses[REQUIREMENT],CREDITS!$B14,Courses[COMPLETED],"Yes")</f>
        <v>0</v>
      </c>
      <c r="F14" s="4"/>
      <c r="G14" s="4"/>
    </row>
    <row r="15" spans="1:9" ht="33" customHeight="1" x14ac:dyDescent="0.15">
      <c r="B15" s="13" t="s">
        <v>17</v>
      </c>
      <c r="C15" s="14" t="str">
        <f>IF(SUMIF(Courses[REQUIREMENT],CREDITS!$B15,Courses[CREDITS])=0,"0",SUMIF(Courses[REQUIREMENT],CREDITS!$B15,Courses[CREDITS]))</f>
        <v>0</v>
      </c>
      <c r="D15" s="15">
        <f>SUMIFS(Courses[CREDITS],Courses[REQUIREMENT],CREDITS!$B15,Courses[COMPLETED],"Yes")</f>
        <v>0</v>
      </c>
      <c r="E15" s="14">
        <f>SUMIF(Courses[REQUIREMENT],CREDITS!$B15,Courses[CREDITS])-SUMIFS(Courses[CREDITS],Courses[REQUIREMENT],CREDITS!$B15,Courses[COMPLETED],"Yes")</f>
        <v>0</v>
      </c>
      <c r="F15" s="4"/>
      <c r="G15" s="4"/>
    </row>
    <row r="16" spans="1:9" ht="33" customHeight="1" x14ac:dyDescent="0.15">
      <c r="B16" s="13" t="s">
        <v>23</v>
      </c>
      <c r="C16" s="14">
        <f>SUBTOTAL(109,CREDITS!$C$12:$C$15)</f>
        <v>9</v>
      </c>
      <c r="D16" s="14">
        <f>SUBTOTAL(109,CREDITS!$D$12:$D$15)</f>
        <v>6</v>
      </c>
      <c r="E16" s="14">
        <f>SUBTOTAL(109,CREDITS!$E$12:$E$15)</f>
        <v>3</v>
      </c>
      <c r="F16" s="4"/>
      <c r="G16" s="4"/>
    </row>
    <row r="17" spans="2:8" ht="33" customHeight="1" x14ac:dyDescent="0.15">
      <c r="B17" s="16"/>
      <c r="C17" s="16"/>
      <c r="D17" s="16"/>
      <c r="E17" s="16"/>
      <c r="F17" s="4"/>
      <c r="G17" s="4"/>
    </row>
    <row r="18" spans="2:8" ht="33" customHeight="1" x14ac:dyDescent="0.3">
      <c r="B18" s="29" t="s">
        <v>28</v>
      </c>
      <c r="C18" s="16"/>
      <c r="D18" s="16"/>
      <c r="E18" s="16"/>
      <c r="F18" s="4"/>
      <c r="G18" s="4"/>
    </row>
    <row r="19" spans="2:8" ht="33" customHeight="1" x14ac:dyDescent="0.15">
      <c r="B19" s="17" t="s">
        <v>18</v>
      </c>
      <c r="C19" s="18" t="s">
        <v>19</v>
      </c>
      <c r="D19" s="18" t="s">
        <v>68</v>
      </c>
      <c r="E19" s="18" t="s">
        <v>20</v>
      </c>
      <c r="F19" s="18" t="s">
        <v>21</v>
      </c>
      <c r="G19" s="18" t="s">
        <v>22</v>
      </c>
      <c r="H19" s="18" t="s">
        <v>79</v>
      </c>
    </row>
    <row r="20" spans="2:8" ht="33" customHeight="1" x14ac:dyDescent="0.15">
      <c r="B20" s="18" t="s">
        <v>75</v>
      </c>
      <c r="C20" s="18" t="s">
        <v>74</v>
      </c>
      <c r="D20" s="18" t="s">
        <v>14</v>
      </c>
      <c r="E20" s="19">
        <v>4</v>
      </c>
      <c r="F20" s="20" t="s">
        <v>26</v>
      </c>
      <c r="G20" s="21">
        <v>4</v>
      </c>
      <c r="H20" s="18" t="s">
        <v>80</v>
      </c>
    </row>
    <row r="21" spans="2:8" ht="33" customHeight="1" x14ac:dyDescent="0.15">
      <c r="B21" s="18" t="s">
        <v>76</v>
      </c>
      <c r="C21" s="18" t="s">
        <v>74</v>
      </c>
      <c r="D21" s="18" t="s">
        <v>15</v>
      </c>
      <c r="E21" s="19">
        <v>3</v>
      </c>
      <c r="F21" s="20" t="s">
        <v>78</v>
      </c>
      <c r="G21" s="21"/>
      <c r="H21" s="18" t="s">
        <v>80</v>
      </c>
    </row>
    <row r="22" spans="2:8" ht="33" customHeight="1" x14ac:dyDescent="0.15">
      <c r="B22" s="18" t="s">
        <v>77</v>
      </c>
      <c r="C22" s="18" t="s">
        <v>74</v>
      </c>
      <c r="D22" s="18" t="s">
        <v>16</v>
      </c>
      <c r="E22" s="19">
        <v>2</v>
      </c>
      <c r="F22" s="20" t="s">
        <v>26</v>
      </c>
      <c r="G22" s="21">
        <v>3</v>
      </c>
      <c r="H22" s="18" t="s">
        <v>80</v>
      </c>
    </row>
  </sheetData>
  <dataConsolidate/>
  <mergeCells count="1">
    <mergeCell ref="G5:H6"/>
  </mergeCells>
  <conditionalFormatting sqref="D12">
    <cfRule type="dataBar" priority="1">
      <dataBar>
        <cfvo type="num" val="0"/>
        <cfvo type="num" val="$C$12"/>
        <color theme="1" tint="0.249977111117893"/>
      </dataBar>
      <extLst>
        <ext xmlns:x14="http://schemas.microsoft.com/office/spreadsheetml/2009/9/main" uri="{B025F937-C7B1-47D3-B67F-A62EFF666E3E}">
          <x14:id>{97281906-F426-4416-8466-F98FF6C2232D}</x14:id>
        </ext>
      </extLst>
    </cfRule>
  </conditionalFormatting>
  <conditionalFormatting sqref="B9">
    <cfRule type="dataBar" priority="6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9">
    <cfRule type="dataBar" priority="5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conditionalFormatting sqref="D13">
    <cfRule type="dataBar" priority="2">
      <dataBar>
        <cfvo type="min"/>
        <cfvo type="num" val="$C$13"/>
        <color theme="1" tint="0.249977111117893"/>
      </dataBar>
      <extLst>
        <ext xmlns:x14="http://schemas.microsoft.com/office/spreadsheetml/2009/9/main" uri="{B025F937-C7B1-47D3-B67F-A62EFF666E3E}">
          <x14:id>{F3A028B5-7D74-41DD-9B58-9320E1D6C27E}</x14:id>
        </ext>
      </extLst>
    </cfRule>
  </conditionalFormatting>
  <conditionalFormatting sqref="D14">
    <cfRule type="dataBar" priority="3">
      <dataBar>
        <cfvo type="min"/>
        <cfvo type="num" val="$C$14"/>
        <color theme="1" tint="0.249977111117893"/>
      </dataBar>
      <extLst>
        <ext xmlns:x14="http://schemas.microsoft.com/office/spreadsheetml/2009/9/main" uri="{B025F937-C7B1-47D3-B67F-A62EFF666E3E}">
          <x14:id>{AF4216A9-2171-4C93-8894-02D93CB3557B}</x14:id>
        </ext>
      </extLst>
    </cfRule>
  </conditionalFormatting>
  <conditionalFormatting sqref="D15">
    <cfRule type="dataBar" priority="4">
      <dataBar>
        <cfvo type="min"/>
        <cfvo type="num" val="$C$15"/>
        <color theme="1" tint="0.249977111117893"/>
      </dataBar>
      <extLst>
        <ext xmlns:x14="http://schemas.microsoft.com/office/spreadsheetml/2009/9/main" uri="{B025F937-C7B1-47D3-B67F-A62EFF666E3E}">
          <x14:id>{6952529D-8707-4F04-82CA-BF3B636ADB8D}</x14:id>
        </ext>
      </extLst>
    </cfRule>
  </conditionalFormatting>
  <dataValidations count="3">
    <dataValidation type="decimal" errorStyle="warning" allowBlank="1" showInputMessage="1" showErrorMessage="1" errorTitle="Whoops!" error="Grade is calculated as a GPA (non-weighted) and should be between 0 and 4." sqref="G20:G22" xr:uid="{00000000-0002-0000-0100-000000000000}">
      <formula1>0</formula1>
      <formula2>4</formula2>
    </dataValidation>
    <dataValidation allowBlank="1" showErrorMessage="1" errorTitle="Erroneous completed value" error="Please pick one of the listed values." sqref="F19" xr:uid="{00000000-0002-0000-0100-000001000000}"/>
    <dataValidation type="list" allowBlank="1" showErrorMessage="1" errorTitle="This is not a listed value." error="Please pick a value in the list." sqref="F20:F22" xr:uid="{00000000-0002-0000-0100-000002000000}">
      <formula1>"Yes,No"</formula1>
    </dataValidation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81906-F426-4416-8466-F98FF6C2232D}">
            <x14:dataBar minLength="0" maxLength="100" gradient="0">
              <x14:cfvo type="num">
                <xm:f>0</xm:f>
              </x14:cfvo>
              <x14:cfvo type="num">
                <xm:f>$C$12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B9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D9</xm:sqref>
        </x14:conditionalFormatting>
        <x14:conditionalFormatting xmlns:xm="http://schemas.microsoft.com/office/excel/2006/main">
          <x14:cfRule type="dataBar" id="{F3A028B5-7D74-41DD-9B58-9320E1D6C27E}">
            <x14:dataBar minLength="0" maxLength="100" gradient="0">
              <x14:cfvo type="autoMin"/>
              <x14:cfvo type="num">
                <xm:f>$C$13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F4216A9-2171-4C93-8894-02D93CB3557B}">
            <x14:dataBar minLength="0" maxLength="100" gradient="0">
              <x14:cfvo type="autoMin"/>
              <x14:cfvo type="num">
                <xm:f>$C$14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952529D-8707-4F04-82CA-BF3B636ADB8D}">
            <x14:dataBar minLength="0" maxLength="100" gradient="0">
              <x14:cfvo type="autoMin"/>
              <x14:cfvo type="num">
                <xm:f>$C$15</xm:f>
              </x14:cfvo>
              <x14:negativeFillColor rgb="FFFF0000"/>
              <x14:axisColor rgb="FF000000"/>
            </x14:dataBar>
          </x14:cfRule>
          <xm:sqref>D15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499984740745262"/>
    <pageSetUpPr autoPageBreaks="0" fitToPage="1"/>
  </sheetPr>
  <dimension ref="A1:N27"/>
  <sheetViews>
    <sheetView showGridLines="0" tabSelected="1" topLeftCell="A13" zoomScale="125" zoomScaleNormal="125" workbookViewId="0">
      <selection activeCell="O23" sqref="O23"/>
    </sheetView>
  </sheetViews>
  <sheetFormatPr baseColWidth="10" defaultColWidth="9.19921875" defaultRowHeight="33" customHeight="1" x14ac:dyDescent="0.15"/>
  <cols>
    <col min="1" max="1" width="3.3984375" style="4" customWidth="1"/>
    <col min="2" max="2" width="28.796875" style="4" customWidth="1"/>
    <col min="3" max="3" width="16.796875" style="57" customWidth="1"/>
    <col min="4" max="4" width="9" style="4" customWidth="1"/>
    <col min="5" max="5" width="30.59765625" style="4" customWidth="1"/>
    <col min="6" max="6" width="16.796875" style="57" customWidth="1"/>
    <col min="7" max="7" width="9" style="4" customWidth="1"/>
    <col min="8" max="8" width="30.19921875" style="4" customWidth="1"/>
    <col min="9" max="9" width="12.19921875" style="57" customWidth="1"/>
    <col min="10" max="10" width="15.796875" style="57" customWidth="1"/>
    <col min="11" max="11" width="3.59765625" style="4" customWidth="1"/>
    <col min="12" max="13" width="9.19921875" style="4"/>
    <col min="14" max="14" width="12.19921875" style="4" bestFit="1" customWidth="1"/>
    <col min="15" max="16384" width="9.19921875" style="4"/>
  </cols>
  <sheetData>
    <row r="1" spans="1:11" s="2" customFormat="1" ht="6" customHeight="1" x14ac:dyDescent="0.15">
      <c r="A1" s="1"/>
      <c r="K1" s="2" t="s">
        <v>69</v>
      </c>
    </row>
    <row r="2" spans="1:11" s="2" customFormat="1" ht="16" x14ac:dyDescent="0.2">
      <c r="A2" s="3"/>
      <c r="B2" s="3" t="s">
        <v>12</v>
      </c>
    </row>
    <row r="3" spans="1:11" s="45" customFormat="1" ht="31.5" customHeight="1" x14ac:dyDescent="0.35">
      <c r="A3" s="44"/>
      <c r="B3" s="44" t="s">
        <v>67</v>
      </c>
    </row>
    <row r="4" spans="1:11" s="2" customFormat="1" ht="6" customHeight="1" x14ac:dyDescent="0.15"/>
    <row r="5" spans="1:11" ht="6" customHeight="1" x14ac:dyDescent="0.15">
      <c r="C5" s="4"/>
      <c r="F5" s="4"/>
      <c r="I5" s="68">
        <f>TERM!I5</f>
        <v>2024</v>
      </c>
      <c r="J5" s="68"/>
    </row>
    <row r="6" spans="1:11" ht="33" customHeight="1" x14ac:dyDescent="0.15">
      <c r="C6" s="4"/>
      <c r="F6" s="4"/>
      <c r="I6" s="68"/>
      <c r="J6" s="68"/>
    </row>
    <row r="7" spans="1:11" s="55" customFormat="1" ht="39.75" customHeight="1" x14ac:dyDescent="0.15">
      <c r="B7" s="54" t="s">
        <v>27</v>
      </c>
    </row>
    <row r="8" spans="1:11" ht="13" x14ac:dyDescent="0.15">
      <c r="B8" s="48" t="s">
        <v>29</v>
      </c>
      <c r="C8" s="26"/>
      <c r="D8" s="26"/>
      <c r="E8" s="26"/>
      <c r="F8" s="26"/>
      <c r="G8" s="26"/>
      <c r="H8" s="26"/>
      <c r="I8" s="26"/>
      <c r="J8" s="26"/>
    </row>
    <row r="9" spans="1:11" ht="30" thickBot="1" x14ac:dyDescent="0.2">
      <c r="B9" s="30">
        <f>E13/B13</f>
        <v>1.31376953125</v>
      </c>
      <c r="C9" s="4"/>
      <c r="F9" s="4"/>
      <c r="I9" s="4"/>
      <c r="J9" s="4"/>
    </row>
    <row r="10" spans="1:11" ht="25.5" customHeight="1" thickTop="1" thickBot="1" x14ac:dyDescent="0.2">
      <c r="B10" s="70">
        <f>B9</f>
        <v>1.31376953125</v>
      </c>
      <c r="C10" s="71"/>
      <c r="F10" s="4"/>
      <c r="I10" s="4"/>
      <c r="J10" s="4"/>
    </row>
    <row r="11" spans="1:11" ht="16.5" customHeight="1" thickTop="1" x14ac:dyDescent="0.15">
      <c r="C11" s="4"/>
      <c r="F11" s="4"/>
      <c r="I11" s="4"/>
      <c r="J11" s="4"/>
    </row>
    <row r="12" spans="1:11" s="49" customFormat="1" ht="13" x14ac:dyDescent="0.15">
      <c r="B12" s="50" t="s">
        <v>30</v>
      </c>
      <c r="E12" s="50" t="s">
        <v>31</v>
      </c>
      <c r="H12" s="50" t="s">
        <v>32</v>
      </c>
    </row>
    <row r="13" spans="1:11" ht="29" x14ac:dyDescent="0.15">
      <c r="B13" s="31">
        <f>C16</f>
        <v>1280</v>
      </c>
      <c r="C13" s="4"/>
      <c r="E13" s="31">
        <f>F16+J16</f>
        <v>1681.625</v>
      </c>
      <c r="F13" s="4"/>
      <c r="H13" s="31">
        <f>B13-E13</f>
        <v>-401.625</v>
      </c>
      <c r="I13" s="4"/>
      <c r="J13" s="4"/>
    </row>
    <row r="14" spans="1:11" ht="26.25" customHeight="1" x14ac:dyDescent="0.15">
      <c r="C14" s="4"/>
      <c r="F14" s="4"/>
      <c r="I14" s="4"/>
      <c r="J14" s="4"/>
    </row>
    <row r="15" spans="1:11" ht="13" x14ac:dyDescent="0.15">
      <c r="C15" s="4"/>
      <c r="F15" s="4"/>
      <c r="I15" s="27" t="s">
        <v>82</v>
      </c>
      <c r="J15" s="4">
        <v>4</v>
      </c>
    </row>
    <row r="16" spans="1:11" s="49" customFormat="1" ht="13" x14ac:dyDescent="0.15">
      <c r="B16" s="50" t="s">
        <v>33</v>
      </c>
      <c r="C16" s="59">
        <f>SUM(MonthlyIncome[AMOUNT])</f>
        <v>1280</v>
      </c>
      <c r="D16" s="50"/>
      <c r="E16" s="50" t="s">
        <v>34</v>
      </c>
      <c r="F16" s="59">
        <f>SUM(MonthlyExpenses[AMOUNT])</f>
        <v>540</v>
      </c>
      <c r="G16" s="50"/>
      <c r="H16" s="50" t="s">
        <v>81</v>
      </c>
      <c r="I16" s="59">
        <f>SUM(TermExpenses[AMOUNT])</f>
        <v>4566.5</v>
      </c>
      <c r="J16" s="59">
        <f>SUM(TermExpenses[PER MONTH])</f>
        <v>1141.625</v>
      </c>
    </row>
    <row r="17" spans="2:14" s="22" customFormat="1" ht="48" customHeight="1" x14ac:dyDescent="0.15">
      <c r="B17" s="22" t="s">
        <v>35</v>
      </c>
      <c r="C17" s="27" t="s">
        <v>36</v>
      </c>
      <c r="E17" s="22" t="s">
        <v>35</v>
      </c>
      <c r="F17" s="27" t="s">
        <v>36</v>
      </c>
      <c r="H17" s="22" t="s">
        <v>35</v>
      </c>
      <c r="I17" s="27" t="s">
        <v>36</v>
      </c>
      <c r="J17" s="27" t="s">
        <v>37</v>
      </c>
      <c r="M17" s="22" t="s">
        <v>103</v>
      </c>
      <c r="N17" s="81">
        <v>3216.58</v>
      </c>
    </row>
    <row r="18" spans="2:14" ht="33" customHeight="1" x14ac:dyDescent="0.15">
      <c r="B18" s="4" t="s">
        <v>38</v>
      </c>
      <c r="C18" s="56">
        <v>1280</v>
      </c>
      <c r="E18" s="4" t="s">
        <v>42</v>
      </c>
      <c r="F18" s="58">
        <v>0</v>
      </c>
      <c r="H18" s="4" t="s">
        <v>52</v>
      </c>
      <c r="I18" s="58">
        <v>4566.5</v>
      </c>
      <c r="J18" s="58">
        <f>TermExpenses[[#This Row],[AMOUNT]]/$J$15</f>
        <v>1141.625</v>
      </c>
      <c r="M18" s="4" t="s">
        <v>104</v>
      </c>
      <c r="N18" s="81">
        <v>3124.28</v>
      </c>
    </row>
    <row r="19" spans="2:14" ht="33" customHeight="1" x14ac:dyDescent="0.15">
      <c r="B19" s="4" t="s">
        <v>39</v>
      </c>
      <c r="C19" s="56">
        <v>0</v>
      </c>
      <c r="E19" s="4" t="s">
        <v>43</v>
      </c>
      <c r="F19" s="58">
        <v>0</v>
      </c>
      <c r="H19" s="4" t="s">
        <v>53</v>
      </c>
      <c r="I19" s="58"/>
      <c r="J19" s="58">
        <f>TermExpenses[[#This Row],[AMOUNT]]/$J$15</f>
        <v>0</v>
      </c>
      <c r="M19" s="4" t="s">
        <v>105</v>
      </c>
      <c r="N19" s="81">
        <v>1199.81</v>
      </c>
    </row>
    <row r="20" spans="2:14" ht="33" customHeight="1" x14ac:dyDescent="0.15">
      <c r="B20" s="4" t="s">
        <v>40</v>
      </c>
      <c r="C20" s="56">
        <v>0</v>
      </c>
      <c r="E20" s="4" t="s">
        <v>44</v>
      </c>
      <c r="F20" s="58">
        <v>0</v>
      </c>
      <c r="H20" s="4" t="s">
        <v>54</v>
      </c>
      <c r="I20" s="58">
        <v>0</v>
      </c>
      <c r="J20" s="58">
        <f>TermExpenses[[#This Row],[AMOUNT]]/$J$15</f>
        <v>0</v>
      </c>
      <c r="M20" s="4" t="s">
        <v>106</v>
      </c>
      <c r="N20" s="82">
        <f>SUM(N17,N18,N19)</f>
        <v>7540.67</v>
      </c>
    </row>
    <row r="21" spans="2:14" ht="33" customHeight="1" x14ac:dyDescent="0.15">
      <c r="B21" s="4" t="s">
        <v>41</v>
      </c>
      <c r="C21" s="56">
        <v>0</v>
      </c>
      <c r="E21" s="4" t="s">
        <v>45</v>
      </c>
      <c r="F21" s="58">
        <v>70</v>
      </c>
      <c r="H21" s="4" t="s">
        <v>55</v>
      </c>
      <c r="I21" s="58">
        <v>0</v>
      </c>
      <c r="J21" s="58">
        <f>TermExpenses[[#This Row],[AMOUNT]]/$J$15</f>
        <v>0</v>
      </c>
    </row>
    <row r="22" spans="2:14" ht="33" customHeight="1" x14ac:dyDescent="0.15">
      <c r="C22" s="56"/>
      <c r="E22" s="4" t="s">
        <v>46</v>
      </c>
      <c r="F22" s="58">
        <v>50</v>
      </c>
      <c r="H22" s="4" t="s">
        <v>56</v>
      </c>
      <c r="I22" s="58">
        <v>0</v>
      </c>
      <c r="J22" s="58">
        <f>TermExpenses[[#This Row],[AMOUNT]]/$J$15</f>
        <v>0</v>
      </c>
    </row>
    <row r="23" spans="2:14" ht="33" customHeight="1" x14ac:dyDescent="0.15">
      <c r="E23" s="4" t="s">
        <v>47</v>
      </c>
      <c r="F23" s="58">
        <v>0</v>
      </c>
      <c r="H23" s="4" t="s">
        <v>57</v>
      </c>
      <c r="I23" s="58">
        <v>0</v>
      </c>
      <c r="J23" s="58">
        <f>TermExpenses[[#This Row],[AMOUNT]]/$J$15</f>
        <v>0</v>
      </c>
    </row>
    <row r="24" spans="2:14" ht="33" customHeight="1" x14ac:dyDescent="0.15">
      <c r="E24" s="4" t="s">
        <v>48</v>
      </c>
      <c r="F24" s="58">
        <v>0</v>
      </c>
      <c r="I24" s="58"/>
      <c r="J24" s="58"/>
    </row>
    <row r="25" spans="2:14" ht="33" customHeight="1" x14ac:dyDescent="0.15">
      <c r="E25" s="4" t="s">
        <v>49</v>
      </c>
      <c r="F25" s="58">
        <v>20</v>
      </c>
    </row>
    <row r="26" spans="2:14" ht="33" customHeight="1" x14ac:dyDescent="0.15">
      <c r="E26" s="4" t="s">
        <v>50</v>
      </c>
      <c r="F26" s="58">
        <v>100</v>
      </c>
    </row>
    <row r="27" spans="2:14" ht="33" customHeight="1" x14ac:dyDescent="0.15">
      <c r="E27" s="4" t="s">
        <v>51</v>
      </c>
      <c r="F27" s="58">
        <v>300</v>
      </c>
    </row>
  </sheetData>
  <mergeCells count="2">
    <mergeCell ref="I5:J6"/>
    <mergeCell ref="B10:C10"/>
  </mergeCells>
  <conditionalFormatting sqref="B10">
    <cfRule type="dataBar" priority="1">
      <dataBar showValue="0"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{A28C4DE0-230B-4EE2-8AC6-4F6FC5D6A608}</x14:id>
        </ext>
      </extLst>
    </cfRule>
  </conditionalFormatting>
  <printOptions horizontalCentered="1"/>
  <pageMargins left="0.4" right="0.4" top="0.4" bottom="0.4" header="0.25" footer="0.25"/>
  <pageSetup scale="62" fitToHeight="0" orientation="portrait" r:id="rId1"/>
  <headerFooter differentFirst="1">
    <oddFooter>&amp;CPage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C4DE0-230B-4EE2-8AC6-4F6FC5D6A6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autoPageBreaks="0" fitToPage="1"/>
  </sheetPr>
  <dimension ref="A1:H12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4" customWidth="1"/>
    <col min="2" max="2" width="34.19921875" style="4" customWidth="1"/>
    <col min="3" max="3" width="27.3984375" style="4" customWidth="1"/>
    <col min="4" max="4" width="29.59765625" style="4" customWidth="1"/>
    <col min="5" max="5" width="28.796875" style="4" customWidth="1"/>
    <col min="6" max="6" width="20.19921875" style="4" customWidth="1"/>
    <col min="7" max="7" width="62.796875" style="28" customWidth="1"/>
    <col min="8" max="8" width="3.59765625" style="4" customWidth="1"/>
    <col min="9" max="16384" width="9.19921875" style="4"/>
  </cols>
  <sheetData>
    <row r="1" spans="1:8" s="2" customFormat="1" ht="6" customHeight="1" x14ac:dyDescent="0.15">
      <c r="A1" s="1"/>
      <c r="H1" s="2" t="s">
        <v>69</v>
      </c>
    </row>
    <row r="2" spans="1:8" s="2" customFormat="1" ht="16" x14ac:dyDescent="0.2">
      <c r="A2" s="3"/>
      <c r="B2" s="52" t="s">
        <v>12</v>
      </c>
    </row>
    <row r="3" spans="1:8" s="45" customFormat="1" ht="31.5" customHeight="1" x14ac:dyDescent="0.35">
      <c r="A3" s="44"/>
      <c r="B3" s="44" t="s">
        <v>65</v>
      </c>
    </row>
    <row r="4" spans="1:8" s="2" customFormat="1" ht="6" customHeight="1" x14ac:dyDescent="0.15"/>
    <row r="5" spans="1:8" ht="6" customHeight="1" x14ac:dyDescent="0.15">
      <c r="F5" s="68">
        <f>TERM!I5</f>
        <v>2024</v>
      </c>
      <c r="G5" s="68"/>
    </row>
    <row r="6" spans="1:8" ht="33" customHeight="1" x14ac:dyDescent="0.15">
      <c r="F6" s="68"/>
      <c r="G6" s="68"/>
    </row>
    <row r="7" spans="1:8" s="55" customFormat="1" ht="39.75" customHeight="1" x14ac:dyDescent="0.15">
      <c r="B7" s="55" t="s">
        <v>58</v>
      </c>
    </row>
    <row r="8" spans="1:8" ht="29" x14ac:dyDescent="0.15">
      <c r="B8" s="32"/>
      <c r="G8" s="4"/>
    </row>
    <row r="9" spans="1:8" ht="13" x14ac:dyDescent="0.15">
      <c r="B9" s="51" t="s">
        <v>59</v>
      </c>
      <c r="C9" s="51" t="s">
        <v>60</v>
      </c>
      <c r="D9" s="51" t="s">
        <v>61</v>
      </c>
      <c r="E9" s="51" t="s">
        <v>62</v>
      </c>
      <c r="F9" s="51" t="s">
        <v>63</v>
      </c>
      <c r="G9" s="51" t="s">
        <v>64</v>
      </c>
    </row>
    <row r="10" spans="1:8" ht="33" customHeight="1" x14ac:dyDescent="0.15">
      <c r="B10" s="28" t="s">
        <v>70</v>
      </c>
      <c r="C10" s="28" t="s">
        <v>71</v>
      </c>
      <c r="D10" s="28" t="s">
        <v>72</v>
      </c>
      <c r="E10" s="28" t="s">
        <v>73</v>
      </c>
      <c r="F10" s="4" t="s">
        <v>74</v>
      </c>
    </row>
    <row r="11" spans="1:8" ht="33" customHeight="1" x14ac:dyDescent="0.15">
      <c r="B11" s="28" t="s">
        <v>70</v>
      </c>
      <c r="C11" s="28" t="s">
        <v>71</v>
      </c>
      <c r="D11" s="28" t="s">
        <v>72</v>
      </c>
      <c r="E11" s="28" t="s">
        <v>73</v>
      </c>
      <c r="F11" s="4" t="s">
        <v>74</v>
      </c>
    </row>
    <row r="12" spans="1:8" ht="33" customHeight="1" x14ac:dyDescent="0.15">
      <c r="B12" s="28" t="s">
        <v>70</v>
      </c>
      <c r="C12" s="28" t="s">
        <v>71</v>
      </c>
      <c r="D12" s="28" t="s">
        <v>72</v>
      </c>
      <c r="E12" s="28" t="s">
        <v>73</v>
      </c>
      <c r="F12" s="4" t="s">
        <v>74</v>
      </c>
    </row>
  </sheetData>
  <mergeCells count="1">
    <mergeCell ref="F5:G6"/>
  </mergeCells>
  <printOptions horizontalCentered="1"/>
  <pageMargins left="0.4" right="0.4" top="0.4" bottom="0.4" header="0.25" footer="0.25"/>
  <pageSetup scale="52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TM10000052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TERM</vt:lpstr>
      <vt:lpstr>CREDITS</vt:lpstr>
      <vt:lpstr>BUDGET</vt:lpstr>
      <vt:lpstr>BOOKS</vt:lpstr>
      <vt:lpstr>BOOKS!Print_Titles</vt:lpstr>
      <vt:lpstr>BUDGET!Print_Titles</vt:lpstr>
      <vt:lpstr>CREDITS!Print_Titles</vt:lpstr>
      <vt:lpstr>TERM!Print_Titles</vt:lpstr>
      <vt:lpstr>Requirement</vt:lpstr>
      <vt:lpstr>StartTime</vt:lpstr>
      <vt:lpstr>TimeInterval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sloan</dc:creator>
  <cp:lastModifiedBy>tori sloan</cp:lastModifiedBy>
  <dcterms:created xsi:type="dcterms:W3CDTF">2014-09-11T17:19:09Z</dcterms:created>
  <dcterms:modified xsi:type="dcterms:W3CDTF">2024-01-08T22:56:47Z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TF10000010</vt:lpwstr>
  </property>
</Properties>
</file>