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tulus\Documents\allETHprojects(aka 00-ETH_projects)\25-Circular_plastics_wAachenUni\"/>
    </mc:Choice>
  </mc:AlternateContent>
  <bookViews>
    <workbookView xWindow="0" yWindow="0" windowWidth="19200" windowHeight="6465"/>
  </bookViews>
  <sheets>
    <sheet name="Land Occupation_ Biosphere" sheetId="1" r:id="rId1"/>
    <sheet name="Land_use_CBI" sheetId="3" r:id="rId2"/>
    <sheet name="Occupation flows in ecoinvent" sheetId="4" r:id="rId3"/>
    <sheet name="Hanafiah" sheetId="8" r:id="rId4"/>
    <sheet name="Correspondence ei 2.2 to 3" sheetId="7" r:id="rId5"/>
    <sheet name="Land use classes ei3" sheetId="5" r:id="rId6"/>
    <sheet name="N-cycle Data" sheetId="2" r:id="rId7"/>
  </sheets>
  <definedNames>
    <definedName name="_xlnm._FilterDatabase" localSheetId="4" hidden="1">'Correspondence ei 2.2 to 3'!$A$2:$F$2</definedName>
    <definedName name="_xlnm._FilterDatabase" localSheetId="0" hidden="1">'Land Occupation_ Biosphere'!$A$1:$K$67</definedName>
    <definedName name="_xlnm._FilterDatabase" localSheetId="5" hidden="1">'Land use classes ei3'!$A$2:$C$61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J12" i="1" s="1"/>
  <c r="K12" i="1" s="1"/>
  <c r="I13" i="1"/>
  <c r="J13" i="1" s="1"/>
  <c r="K13" i="1" s="1"/>
  <c r="I14" i="1"/>
  <c r="J14" i="1" s="1"/>
  <c r="K14" i="1" s="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2" i="1"/>
  <c r="E1" i="4"/>
  <c r="D9" i="7"/>
  <c r="D4" i="7"/>
  <c r="A48" i="4"/>
  <c r="A19" i="4"/>
  <c r="A6" i="4"/>
  <c r="A37" i="4"/>
  <c r="A34" i="4"/>
  <c r="A55" i="4"/>
  <c r="A31" i="4"/>
  <c r="A9" i="4"/>
  <c r="A15" i="4"/>
  <c r="A50" i="4"/>
  <c r="A17" i="4"/>
  <c r="A22" i="4"/>
  <c r="A29" i="4"/>
  <c r="A36" i="4"/>
  <c r="A53" i="4"/>
  <c r="A13" i="4"/>
  <c r="A57" i="4"/>
  <c r="A54" i="4"/>
  <c r="A30" i="4"/>
  <c r="A14" i="4"/>
  <c r="A24" i="4"/>
  <c r="A27" i="4"/>
  <c r="A56" i="4"/>
  <c r="A42" i="4"/>
  <c r="A44" i="4"/>
  <c r="E44" i="4" s="1"/>
  <c r="A3" i="4"/>
  <c r="A45" i="4"/>
  <c r="A35" i="4"/>
  <c r="A47" i="4"/>
  <c r="A16" i="4"/>
  <c r="A20" i="4"/>
  <c r="A11" i="4"/>
  <c r="A49" i="4"/>
  <c r="A32" i="4"/>
  <c r="A43" i="4"/>
  <c r="A4" i="4"/>
  <c r="E4" i="4" s="1"/>
  <c r="A7" i="4"/>
  <c r="A8" i="4"/>
  <c r="A18" i="4"/>
  <c r="A21" i="4"/>
  <c r="A40" i="4"/>
  <c r="A46" i="4"/>
  <c r="A5" i="4"/>
  <c r="A2" i="4"/>
  <c r="A51" i="4"/>
  <c r="E51" i="4" s="1"/>
  <c r="A39" i="4"/>
  <c r="A12" i="4"/>
  <c r="E12" i="4" s="1"/>
  <c r="A41" i="4"/>
  <c r="A58" i="4"/>
  <c r="A10" i="4"/>
  <c r="A26" i="4"/>
  <c r="A23" i="4"/>
  <c r="A33" i="4"/>
  <c r="A38" i="4"/>
  <c r="A28" i="4"/>
  <c r="E28" i="4" s="1"/>
  <c r="A25" i="4"/>
  <c r="A52" i="4"/>
  <c r="E52" i="4" s="1"/>
  <c r="F25" i="4" l="1"/>
  <c r="F46" i="4"/>
  <c r="F34" i="4"/>
  <c r="E35" i="4"/>
  <c r="J39" i="1" s="1"/>
  <c r="K39" i="1" s="1"/>
  <c r="J59" i="1"/>
  <c r="K59" i="1" s="1"/>
  <c r="J49" i="1"/>
  <c r="K49" i="1" s="1"/>
  <c r="J57" i="1"/>
  <c r="K57" i="1" s="1"/>
  <c r="J58" i="1"/>
  <c r="K58" i="1" s="1"/>
  <c r="J32" i="1"/>
  <c r="K32" i="1" s="1"/>
  <c r="J15" i="1"/>
  <c r="K15" i="1" s="1"/>
  <c r="J4" i="1"/>
  <c r="K4" i="1" s="1"/>
  <c r="E26" i="4"/>
  <c r="J30" i="1" s="1"/>
  <c r="K30" i="1" s="1"/>
  <c r="E58" i="4"/>
  <c r="J67" i="1" s="1"/>
  <c r="K67" i="1" s="1"/>
  <c r="E16" i="4"/>
  <c r="J19" i="1" s="1"/>
  <c r="K19" i="1" s="1"/>
  <c r="F4" i="4"/>
  <c r="E8" i="4"/>
  <c r="J8" i="1" s="1"/>
  <c r="K8" i="1" s="1"/>
  <c r="E34" i="4"/>
  <c r="J38" i="1" s="1"/>
  <c r="K38" i="1" s="1"/>
  <c r="E57" i="4"/>
  <c r="J66" i="1" s="1"/>
  <c r="K66" i="1" s="1"/>
  <c r="E41" i="4"/>
  <c r="J46" i="1" s="1"/>
  <c r="K46" i="1" s="1"/>
  <c r="E25" i="4"/>
  <c r="J29" i="1" s="1"/>
  <c r="K29" i="1" s="1"/>
  <c r="E9" i="4"/>
  <c r="J9" i="1" s="1"/>
  <c r="K9" i="1" s="1"/>
  <c r="F11" i="4"/>
  <c r="C9" i="5"/>
  <c r="E55" i="4"/>
  <c r="J64" i="1" s="1"/>
  <c r="K64" i="1" s="1"/>
  <c r="E47" i="4"/>
  <c r="J53" i="1" s="1"/>
  <c r="K53" i="1" s="1"/>
  <c r="E15" i="4"/>
  <c r="J18" i="1" s="1"/>
  <c r="K18" i="1" s="1"/>
  <c r="E7" i="4"/>
  <c r="J7" i="1" s="1"/>
  <c r="K7" i="1" s="1"/>
  <c r="E56" i="4"/>
  <c r="J65" i="1" s="1"/>
  <c r="K65" i="1" s="1"/>
  <c r="E22" i="4"/>
  <c r="J25" i="1" s="1"/>
  <c r="K25" i="1" s="1"/>
  <c r="E14" i="4"/>
  <c r="J17" i="1" s="1"/>
  <c r="K17" i="1" s="1"/>
  <c r="E6" i="4"/>
  <c r="J6" i="1" s="1"/>
  <c r="K6" i="1" s="1"/>
  <c r="C33" i="5"/>
  <c r="E5" i="4"/>
  <c r="J5" i="1" s="1"/>
  <c r="K5" i="1" s="1"/>
  <c r="E3" i="4"/>
  <c r="J3" i="1" s="1"/>
  <c r="K3" i="1" s="1"/>
  <c r="C49" i="5"/>
  <c r="C56" i="5"/>
  <c r="C48" i="5"/>
  <c r="C40" i="5"/>
  <c r="C32" i="5"/>
  <c r="C24" i="5"/>
  <c r="C16" i="5"/>
  <c r="C8" i="5"/>
  <c r="C3" i="5"/>
  <c r="C54" i="5"/>
  <c r="C46" i="5"/>
  <c r="C38" i="5"/>
  <c r="C30" i="5"/>
  <c r="C22" i="5"/>
  <c r="C14" i="5"/>
  <c r="C6" i="5"/>
  <c r="C47" i="5"/>
  <c r="C31" i="5"/>
  <c r="C7" i="5"/>
  <c r="C61" i="5"/>
  <c r="C45" i="5"/>
  <c r="C29" i="5"/>
  <c r="C21" i="5"/>
  <c r="C13" i="5"/>
  <c r="C5" i="5"/>
  <c r="C55" i="5"/>
  <c r="C23" i="5"/>
  <c r="C37" i="5"/>
  <c r="C60" i="5"/>
  <c r="C52" i="5"/>
  <c r="C44" i="5"/>
  <c r="C36" i="5"/>
  <c r="C28" i="5"/>
  <c r="C20" i="5"/>
  <c r="C12" i="5"/>
  <c r="C4" i="5"/>
  <c r="C39" i="5"/>
  <c r="C15" i="5"/>
  <c r="C53" i="5"/>
  <c r="C59" i="5"/>
  <c r="C51" i="5"/>
  <c r="C43" i="5"/>
  <c r="C35" i="5"/>
  <c r="C27" i="5"/>
  <c r="C19" i="5"/>
  <c r="C11" i="5"/>
  <c r="C58" i="5"/>
  <c r="C50" i="5"/>
  <c r="C42" i="5"/>
  <c r="C34" i="5"/>
  <c r="C26" i="5"/>
  <c r="C18" i="5"/>
  <c r="C10" i="5"/>
  <c r="C57" i="5"/>
  <c r="C41" i="5"/>
  <c r="C25" i="5"/>
  <c r="C17" i="5"/>
  <c r="D54" i="7"/>
  <c r="E54" i="7" s="1"/>
  <c r="E55" i="7" s="1"/>
  <c r="D52" i="7"/>
  <c r="E52" i="7" s="1"/>
  <c r="E50" i="4" s="1"/>
  <c r="J56" i="1" s="1"/>
  <c r="K56" i="1" s="1"/>
  <c r="D12" i="7"/>
  <c r="F4" i="7"/>
  <c r="F52" i="4" s="1"/>
  <c r="F5" i="7"/>
  <c r="F21" i="4" s="1"/>
  <c r="F6" i="7"/>
  <c r="F19" i="4" s="1"/>
  <c r="F7" i="7"/>
  <c r="F20" i="4" s="1"/>
  <c r="F8" i="7"/>
  <c r="F17" i="4" s="1"/>
  <c r="F9" i="7"/>
  <c r="F10" i="7"/>
  <c r="F18" i="4" s="1"/>
  <c r="F11" i="7"/>
  <c r="F12" i="7"/>
  <c r="F13" i="7"/>
  <c r="F14" i="7"/>
  <c r="F57" i="4" s="1"/>
  <c r="F15" i="7"/>
  <c r="F58" i="4" s="1"/>
  <c r="F16" i="7"/>
  <c r="F17" i="7"/>
  <c r="F22" i="4" s="1"/>
  <c r="F18" i="7"/>
  <c r="F23" i="4" s="1"/>
  <c r="F19" i="7"/>
  <c r="F20" i="7"/>
  <c r="F30" i="4" s="1"/>
  <c r="F21" i="7"/>
  <c r="F31" i="4" s="1"/>
  <c r="F22" i="7"/>
  <c r="F32" i="4" s="1"/>
  <c r="F23" i="7"/>
  <c r="F2" i="4" s="1"/>
  <c r="F24" i="7"/>
  <c r="F14" i="4" s="1"/>
  <c r="F25" i="7"/>
  <c r="F8" i="4" s="1"/>
  <c r="F26" i="7"/>
  <c r="F9" i="4" s="1"/>
  <c r="F27" i="7"/>
  <c r="F10" i="4" s="1"/>
  <c r="F28" i="7"/>
  <c r="F5" i="4" s="1"/>
  <c r="F29" i="7"/>
  <c r="F6" i="4" s="1"/>
  <c r="F30" i="7"/>
  <c r="F7" i="4" s="1"/>
  <c r="F31" i="7"/>
  <c r="F3" i="4" s="1"/>
  <c r="F32" i="7"/>
  <c r="F33" i="7"/>
  <c r="F16" i="4" s="1"/>
  <c r="F34" i="7"/>
  <c r="F33" i="4" s="1"/>
  <c r="F35" i="7"/>
  <c r="F37" i="4" s="1"/>
  <c r="F36" i="7"/>
  <c r="F38" i="4" s="1"/>
  <c r="F37" i="7"/>
  <c r="F39" i="4" s="1"/>
  <c r="F38" i="7"/>
  <c r="F39" i="7"/>
  <c r="F35" i="4" s="1"/>
  <c r="F40" i="7"/>
  <c r="F36" i="4" s="1"/>
  <c r="F41" i="7"/>
  <c r="F24" i="4" s="1"/>
  <c r="F42" i="7"/>
  <c r="F56" i="4" s="1"/>
  <c r="F43" i="7"/>
  <c r="F53" i="4" s="1"/>
  <c r="F44" i="7"/>
  <c r="F54" i="4" s="1"/>
  <c r="F45" i="7"/>
  <c r="F55" i="4" s="1"/>
  <c r="F46" i="7"/>
  <c r="F47" i="7"/>
  <c r="F48" i="7"/>
  <c r="F49" i="7"/>
  <c r="F29" i="4" s="1"/>
  <c r="F50" i="7"/>
  <c r="F15" i="4" s="1"/>
  <c r="F51" i="7"/>
  <c r="F13" i="4" s="1"/>
  <c r="F52" i="7"/>
  <c r="F50" i="4" s="1"/>
  <c r="F53" i="7"/>
  <c r="F48" i="4" s="1"/>
  <c r="F54" i="7"/>
  <c r="F49" i="4" s="1"/>
  <c r="F55" i="7"/>
  <c r="F56" i="7"/>
  <c r="F12" i="4" s="1"/>
  <c r="F57" i="7"/>
  <c r="F47" i="4" s="1"/>
  <c r="F58" i="7"/>
  <c r="F26" i="4" s="1"/>
  <c r="F59" i="7"/>
  <c r="F41" i="4" s="1"/>
  <c r="F60" i="7"/>
  <c r="F28" i="4" s="1"/>
  <c r="F61" i="7"/>
  <c r="F40" i="4" s="1"/>
  <c r="F62" i="7"/>
  <c r="F27" i="4" s="1"/>
  <c r="F63" i="7"/>
  <c r="F45" i="4" s="1"/>
  <c r="F64" i="7"/>
  <c r="F44" i="4" s="1"/>
  <c r="F65" i="7"/>
  <c r="F66" i="7"/>
  <c r="F67" i="7"/>
  <c r="F43" i="4" s="1"/>
  <c r="F68" i="7"/>
  <c r="F42" i="4" s="1"/>
  <c r="F69" i="7"/>
  <c r="F70" i="7"/>
  <c r="F3" i="7"/>
  <c r="F51" i="4" s="1"/>
  <c r="D5" i="7"/>
  <c r="E5" i="7" s="1"/>
  <c r="E21" i="4" s="1"/>
  <c r="J24" i="1" s="1"/>
  <c r="K24" i="1" s="1"/>
  <c r="D6" i="7"/>
  <c r="D7" i="7"/>
  <c r="D8" i="7"/>
  <c r="E8" i="7" s="1"/>
  <c r="E17" i="4" s="1"/>
  <c r="J20" i="1" s="1"/>
  <c r="K20" i="1" s="1"/>
  <c r="D10" i="7"/>
  <c r="E10" i="7" s="1"/>
  <c r="E18" i="4" s="1"/>
  <c r="J21" i="1" s="1"/>
  <c r="K21" i="1" s="1"/>
  <c r="D11" i="7"/>
  <c r="D13" i="7"/>
  <c r="D14" i="7"/>
  <c r="D15" i="7"/>
  <c r="D16" i="7"/>
  <c r="E16" i="7" s="1"/>
  <c r="E46" i="4" s="1"/>
  <c r="J52" i="1" s="1"/>
  <c r="K52" i="1" s="1"/>
  <c r="D17" i="7"/>
  <c r="D18" i="7"/>
  <c r="D19" i="7"/>
  <c r="D20" i="7"/>
  <c r="E20" i="7" s="1"/>
  <c r="E19" i="7" s="1"/>
  <c r="E11" i="4" s="1"/>
  <c r="J11" i="1" s="1"/>
  <c r="K11" i="1" s="1"/>
  <c r="D21" i="7"/>
  <c r="E21" i="7" s="1"/>
  <c r="E18" i="7" s="1"/>
  <c r="E23" i="4" s="1"/>
  <c r="J26" i="1" s="1"/>
  <c r="K26" i="1" s="1"/>
  <c r="D22" i="7"/>
  <c r="E22" i="7" s="1"/>
  <c r="E32" i="4" s="1"/>
  <c r="J36" i="1" s="1"/>
  <c r="K36" i="1" s="1"/>
  <c r="D23" i="7"/>
  <c r="E23" i="7" s="1"/>
  <c r="E2" i="4" s="1"/>
  <c r="J2" i="1" s="1"/>
  <c r="K2" i="1" s="1"/>
  <c r="D24" i="7"/>
  <c r="E24" i="7" s="1"/>
  <c r="D25" i="7"/>
  <c r="D26" i="7"/>
  <c r="D27" i="7"/>
  <c r="E27" i="7" s="1"/>
  <c r="E10" i="4" s="1"/>
  <c r="J10" i="1" s="1"/>
  <c r="K10" i="1" s="1"/>
  <c r="D28" i="7"/>
  <c r="D29" i="7"/>
  <c r="D30" i="7"/>
  <c r="D31" i="7"/>
  <c r="D32" i="7"/>
  <c r="D33" i="7"/>
  <c r="D34" i="7"/>
  <c r="E34" i="7" s="1"/>
  <c r="E33" i="4" s="1"/>
  <c r="J37" i="1" s="1"/>
  <c r="K37" i="1" s="1"/>
  <c r="D35" i="7"/>
  <c r="E35" i="7" s="1"/>
  <c r="E37" i="4" s="1"/>
  <c r="D36" i="7"/>
  <c r="E36" i="7" s="1"/>
  <c r="E38" i="4" s="1"/>
  <c r="J43" i="1" s="1"/>
  <c r="K43" i="1" s="1"/>
  <c r="D37" i="7"/>
  <c r="E37" i="7" s="1"/>
  <c r="E39" i="4" s="1"/>
  <c r="J44" i="1" s="1"/>
  <c r="K44" i="1" s="1"/>
  <c r="D38" i="7"/>
  <c r="E38" i="7" s="1"/>
  <c r="D39" i="7"/>
  <c r="E39" i="7" s="1"/>
  <c r="D40" i="7"/>
  <c r="E40" i="7" s="1"/>
  <c r="E36" i="4" s="1"/>
  <c r="J40" i="1" s="1"/>
  <c r="K40" i="1" s="1"/>
  <c r="D41" i="7"/>
  <c r="E41" i="7" s="1"/>
  <c r="E24" i="4" s="1"/>
  <c r="J28" i="1" s="1"/>
  <c r="K28" i="1" s="1"/>
  <c r="D42" i="7"/>
  <c r="D43" i="7"/>
  <c r="E43" i="7" s="1"/>
  <c r="E53" i="4" s="1"/>
  <c r="J61" i="1" s="1"/>
  <c r="K61" i="1" s="1"/>
  <c r="D44" i="7"/>
  <c r="E44" i="7" s="1"/>
  <c r="E54" i="4" s="1"/>
  <c r="J62" i="1" s="1"/>
  <c r="K62" i="1" s="1"/>
  <c r="D45" i="7"/>
  <c r="D46" i="7"/>
  <c r="E46" i="7" s="1"/>
  <c r="E47" i="7" s="1"/>
  <c r="E48" i="7" s="1"/>
  <c r="D47" i="7"/>
  <c r="D48" i="7"/>
  <c r="D49" i="7"/>
  <c r="E49" i="7" s="1"/>
  <c r="E29" i="4" s="1"/>
  <c r="J33" i="1" s="1"/>
  <c r="K33" i="1" s="1"/>
  <c r="D50" i="7"/>
  <c r="E50" i="7" s="1"/>
  <c r="D51" i="7"/>
  <c r="E51" i="7" s="1"/>
  <c r="E13" i="4" s="1"/>
  <c r="J16" i="1" s="1"/>
  <c r="K16" i="1" s="1"/>
  <c r="D53" i="7"/>
  <c r="E53" i="7" s="1"/>
  <c r="E48" i="4" s="1"/>
  <c r="J54" i="1" s="1"/>
  <c r="K54" i="1" s="1"/>
  <c r="D55" i="7"/>
  <c r="D56" i="7"/>
  <c r="D57" i="7"/>
  <c r="D58" i="7"/>
  <c r="D59" i="7"/>
  <c r="D60" i="7"/>
  <c r="D61" i="7"/>
  <c r="E61" i="7" s="1"/>
  <c r="E40" i="4" s="1"/>
  <c r="J45" i="1" s="1"/>
  <c r="K45" i="1" s="1"/>
  <c r="D62" i="7"/>
  <c r="E62" i="7" s="1"/>
  <c r="E27" i="4" s="1"/>
  <c r="J31" i="1" s="1"/>
  <c r="K31" i="1" s="1"/>
  <c r="D63" i="7"/>
  <c r="E63" i="7" s="1"/>
  <c r="E45" i="4" s="1"/>
  <c r="D64" i="7"/>
  <c r="D65" i="7"/>
  <c r="D66" i="7"/>
  <c r="D67" i="7"/>
  <c r="E67" i="7" s="1"/>
  <c r="E43" i="4" s="1"/>
  <c r="J48" i="1" s="1"/>
  <c r="K48" i="1" s="1"/>
  <c r="D68" i="7"/>
  <c r="E68" i="7" s="1"/>
  <c r="E42" i="4" s="1"/>
  <c r="J47" i="1" s="1"/>
  <c r="K47" i="1" s="1"/>
  <c r="D69" i="7"/>
  <c r="D70" i="7"/>
  <c r="D3" i="7"/>
  <c r="F4" i="8"/>
  <c r="G4" i="8" s="1"/>
  <c r="F5" i="8"/>
  <c r="G5" i="8" s="1"/>
  <c r="F6" i="8"/>
  <c r="G6" i="8" s="1"/>
  <c r="F7" i="8"/>
  <c r="G7" i="8" s="1"/>
  <c r="F8" i="8"/>
  <c r="G8" i="8" s="1"/>
  <c r="F9" i="8"/>
  <c r="G9" i="8" s="1"/>
  <c r="F10" i="8"/>
  <c r="G10" i="8" s="1"/>
  <c r="F11" i="8"/>
  <c r="G11" i="8" s="1"/>
  <c r="F12" i="8"/>
  <c r="G12" i="8" s="1"/>
  <c r="F13" i="8"/>
  <c r="G13" i="8" s="1"/>
  <c r="F14" i="8"/>
  <c r="G14" i="8" s="1"/>
  <c r="F15" i="8"/>
  <c r="G15" i="8" s="1"/>
  <c r="F16" i="8"/>
  <c r="G16" i="8" s="1"/>
  <c r="F17" i="8"/>
  <c r="G17" i="8" s="1"/>
  <c r="F18" i="8"/>
  <c r="G18" i="8" s="1"/>
  <c r="F19" i="8"/>
  <c r="G19" i="8" s="1"/>
  <c r="F20" i="8"/>
  <c r="G20" i="8" s="1"/>
  <c r="F21" i="8"/>
  <c r="G21" i="8" s="1"/>
  <c r="F22" i="8"/>
  <c r="G22" i="8" s="1"/>
  <c r="F23" i="8"/>
  <c r="G23" i="8" s="1"/>
  <c r="F24" i="8"/>
  <c r="G24" i="8" s="1"/>
  <c r="F25" i="8"/>
  <c r="G25" i="8" s="1"/>
  <c r="F26" i="8"/>
  <c r="G26" i="8" s="1"/>
  <c r="F27" i="8"/>
  <c r="G27" i="8" s="1"/>
  <c r="F28" i="8"/>
  <c r="G28" i="8" s="1"/>
  <c r="F29" i="8"/>
  <c r="G29" i="8" s="1"/>
  <c r="F30" i="8"/>
  <c r="G30" i="8" s="1"/>
  <c r="F31" i="8"/>
  <c r="G31" i="8" s="1"/>
  <c r="F32" i="8"/>
  <c r="G32" i="8" s="1"/>
  <c r="F33" i="8"/>
  <c r="G33" i="8" s="1"/>
  <c r="F34" i="8"/>
  <c r="G34" i="8" s="1"/>
  <c r="F35" i="8"/>
  <c r="G35" i="8" s="1"/>
  <c r="F36" i="8"/>
  <c r="G36" i="8" s="1"/>
  <c r="F37" i="8"/>
  <c r="G37" i="8" s="1"/>
  <c r="F38" i="8"/>
  <c r="G38" i="8" s="1"/>
  <c r="F39" i="8"/>
  <c r="G39" i="8" s="1"/>
  <c r="F40" i="8"/>
  <c r="G40" i="8" s="1"/>
  <c r="F41" i="8"/>
  <c r="G41" i="8" s="1"/>
  <c r="F42" i="8"/>
  <c r="G42" i="8" s="1"/>
  <c r="F43" i="8"/>
  <c r="G43" i="8" s="1"/>
  <c r="F44" i="8"/>
  <c r="G44" i="8" s="1"/>
  <c r="F45" i="8"/>
  <c r="G45" i="8" s="1"/>
  <c r="F46" i="8"/>
  <c r="G46" i="8" s="1"/>
  <c r="F47" i="8"/>
  <c r="G47" i="8" s="1"/>
  <c r="F3" i="8"/>
  <c r="G3" i="8" s="1"/>
  <c r="E6" i="7" l="1"/>
  <c r="E19" i="4" s="1"/>
  <c r="J22" i="1" s="1"/>
  <c r="K22" i="1" s="1"/>
  <c r="E9" i="7"/>
  <c r="E11" i="7"/>
  <c r="E12" i="7" s="1"/>
  <c r="E13" i="7" s="1"/>
  <c r="E7" i="7"/>
  <c r="E20" i="4" s="1"/>
  <c r="J23" i="1" s="1"/>
  <c r="K23" i="1" s="1"/>
  <c r="E30" i="4"/>
  <c r="J34" i="1" s="1"/>
  <c r="K34" i="1" s="1"/>
  <c r="E31" i="4"/>
  <c r="J35" i="1" s="1"/>
  <c r="K35" i="1" s="1"/>
  <c r="E49" i="4"/>
  <c r="J55" i="1" s="1"/>
  <c r="K55" i="1" s="1"/>
  <c r="J51" i="1"/>
  <c r="K51" i="1" s="1"/>
  <c r="J50" i="1"/>
  <c r="K50" i="1" s="1"/>
  <c r="J63" i="1"/>
  <c r="K63" i="1" s="1"/>
  <c r="J27" i="1"/>
  <c r="K27" i="1" s="1"/>
  <c r="J42" i="1"/>
  <c r="K42" i="1" s="1"/>
  <c r="J41" i="1"/>
  <c r="K41" i="1" s="1"/>
  <c r="J60" i="1"/>
  <c r="K60"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2" i="1"/>
  <c r="F3" i="1" l="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2" i="1"/>
  <c r="G2" i="1" s="1"/>
</calcChain>
</file>

<file path=xl/comments1.xml><?xml version="1.0" encoding="utf-8"?>
<comments xmlns="http://schemas.openxmlformats.org/spreadsheetml/2006/main">
  <authors>
    <author>Victor Tulus</author>
  </authors>
  <commentList>
    <comment ref="G6" authorId="0" shapeId="0">
      <text>
        <r>
          <rPr>
            <b/>
            <sz val="9"/>
            <color indexed="81"/>
            <rFont val="Tahoma"/>
            <charset val="1"/>
          </rPr>
          <t>Victor Tulus:</t>
        </r>
        <r>
          <rPr>
            <sz val="9"/>
            <color indexed="81"/>
            <rFont val="Tahoma"/>
            <charset val="1"/>
          </rPr>
          <t xml:space="preserve">
"extensive" has lower damage than "intensive"</t>
        </r>
      </text>
    </comment>
    <comment ref="J6" authorId="0" shapeId="0">
      <text>
        <r>
          <rPr>
            <b/>
            <sz val="9"/>
            <color indexed="81"/>
            <rFont val="Tahoma"/>
            <family val="2"/>
          </rPr>
          <t>Victor Tulus:</t>
        </r>
        <r>
          <rPr>
            <sz val="9"/>
            <color indexed="81"/>
            <rFont val="Tahoma"/>
            <family val="2"/>
          </rPr>
          <t xml:space="preserve">
"extensive" has lower damage than "intensive"</t>
        </r>
      </text>
    </comment>
    <comment ref="G9" authorId="0" shapeId="0">
      <text>
        <r>
          <rPr>
            <b/>
            <sz val="9"/>
            <color indexed="81"/>
            <rFont val="Tahoma"/>
            <charset val="1"/>
          </rPr>
          <t>Victor Tulus:</t>
        </r>
        <r>
          <rPr>
            <sz val="9"/>
            <color indexed="81"/>
            <rFont val="Tahoma"/>
            <charset val="1"/>
          </rPr>
          <t xml:space="preserve">
"extensive" has lower damage than "intensive"</t>
        </r>
      </text>
    </comment>
    <comment ref="J9" authorId="0" shapeId="0">
      <text>
        <r>
          <rPr>
            <b/>
            <sz val="9"/>
            <color indexed="81"/>
            <rFont val="Tahoma"/>
            <family val="2"/>
          </rPr>
          <t>Victor Tulus:</t>
        </r>
        <r>
          <rPr>
            <sz val="9"/>
            <color indexed="81"/>
            <rFont val="Tahoma"/>
            <family val="2"/>
          </rPr>
          <t xml:space="preserve">
"extensive" has lower damage than "intensive"</t>
        </r>
      </text>
    </comment>
    <comment ref="D12" authorId="0" shapeId="0">
      <text>
        <r>
          <rPr>
            <b/>
            <sz val="9"/>
            <color indexed="81"/>
            <rFont val="Tahoma"/>
            <family val="2"/>
          </rPr>
          <t>Victor Tulus:</t>
        </r>
        <r>
          <rPr>
            <sz val="9"/>
            <color indexed="81"/>
            <rFont val="Tahoma"/>
            <family val="2"/>
          </rPr>
          <t xml:space="preserve">
check the unit for the 3 obsolete flows, I think it is "m2" and not "m2*year"
---
we didn't use them since they are obsolete</t>
        </r>
      </text>
    </comment>
    <comment ref="J15" authorId="0" shapeId="0">
      <text>
        <r>
          <rPr>
            <b/>
            <sz val="9"/>
            <color indexed="81"/>
            <rFont val="Tahoma"/>
            <family val="2"/>
          </rPr>
          <t>Victor Tulus:</t>
        </r>
        <r>
          <rPr>
            <sz val="9"/>
            <color indexed="81"/>
            <rFont val="Tahoma"/>
            <family val="2"/>
          </rPr>
          <t xml:space="preserve">
natural area permanently w/o vegetation, e.g. deserts</t>
        </r>
      </text>
    </comment>
    <comment ref="J17" authorId="0" shapeId="0">
      <text>
        <r>
          <rPr>
            <b/>
            <sz val="9"/>
            <color indexed="81"/>
            <rFont val="Tahoma"/>
            <family val="2"/>
          </rPr>
          <t>Victor Tulus:</t>
        </r>
        <r>
          <rPr>
            <sz val="9"/>
            <color indexed="81"/>
            <rFont val="Tahoma"/>
            <family val="2"/>
          </rPr>
          <t xml:space="preserve">
value automatically matched with Hanafiah</t>
        </r>
      </text>
    </comment>
    <comment ref="J19" authorId="0" shapeId="0">
      <text>
        <r>
          <rPr>
            <b/>
            <sz val="9"/>
            <color indexed="81"/>
            <rFont val="Tahoma"/>
            <family val="2"/>
          </rPr>
          <t>Victor Tulus:</t>
        </r>
        <r>
          <rPr>
            <sz val="9"/>
            <color indexed="81"/>
            <rFont val="Tahoma"/>
            <family val="2"/>
          </rPr>
          <t xml:space="preserve">
land between fields with natural vegetation</t>
        </r>
      </text>
    </comment>
    <comment ref="G23" authorId="0" shapeId="0">
      <text>
        <r>
          <rPr>
            <b/>
            <sz val="9"/>
            <color indexed="81"/>
            <rFont val="Tahoma"/>
            <charset val="1"/>
          </rPr>
          <t>Victor Tulus:</t>
        </r>
        <r>
          <rPr>
            <sz val="9"/>
            <color indexed="81"/>
            <rFont val="Tahoma"/>
            <charset val="1"/>
          </rPr>
          <t xml:space="preserve">
Secondary forest classification (Alkemade et al.) is 0.5</t>
        </r>
      </text>
    </comment>
    <comment ref="J23" authorId="0" shapeId="0">
      <text>
        <r>
          <rPr>
            <b/>
            <sz val="9"/>
            <color indexed="81"/>
            <rFont val="Tahoma"/>
            <family val="2"/>
          </rPr>
          <t>Victor Tulus:</t>
        </r>
        <r>
          <rPr>
            <sz val="9"/>
            <color indexed="81"/>
            <rFont val="Tahoma"/>
            <family val="2"/>
          </rPr>
          <t xml:space="preserve">
"secondary forest" classification (Alkemade et al. 2009), assimilate to "forest, intensive"</t>
        </r>
      </text>
    </comment>
    <comment ref="J24" authorId="0" shapeId="0">
      <text>
        <r>
          <rPr>
            <b/>
            <sz val="9"/>
            <color indexed="81"/>
            <rFont val="Tahoma"/>
            <family val="2"/>
          </rPr>
          <t>Victor Tulus:</t>
        </r>
        <r>
          <rPr>
            <sz val="9"/>
            <color indexed="81"/>
            <rFont val="Tahoma"/>
            <family val="2"/>
          </rPr>
          <t xml:space="preserve">
value automatically matched with Hanafiah</t>
        </r>
      </text>
    </comment>
    <comment ref="J25" authorId="0" shapeId="0">
      <text>
        <r>
          <rPr>
            <b/>
            <sz val="9"/>
            <color indexed="81"/>
            <rFont val="Tahoma"/>
            <family val="2"/>
          </rPr>
          <t>Victor Tulus:</t>
        </r>
        <r>
          <rPr>
            <sz val="9"/>
            <color indexed="81"/>
            <rFont val="Tahoma"/>
            <family val="2"/>
          </rPr>
          <t xml:space="preserve">
Natural grassland vegetation, e.g. tundra, steppe</t>
        </r>
      </text>
    </comment>
    <comment ref="J26" authorId="0" shapeId="0">
      <text>
        <r>
          <rPr>
            <b/>
            <sz val="9"/>
            <color indexed="81"/>
            <rFont val="Tahoma"/>
            <family val="2"/>
          </rPr>
          <t>Victor Tulus:</t>
        </r>
        <r>
          <rPr>
            <sz val="9"/>
            <color indexed="81"/>
            <rFont val="Tahoma"/>
            <family val="2"/>
          </rPr>
          <t xml:space="preserve">
Grasslands where wildlife is replaced by grazing livestock.
Precautionary principle, assimilate to "pasture, man made, extensive"</t>
        </r>
      </text>
    </comment>
    <comment ref="J30" authorId="0" shapeId="0">
      <text>
        <r>
          <rPr>
            <b/>
            <sz val="9"/>
            <color indexed="81"/>
            <rFont val="Tahoma"/>
            <family val="2"/>
          </rPr>
          <t>Victor Tulus:</t>
        </r>
        <r>
          <rPr>
            <sz val="9"/>
            <color indexed="81"/>
            <rFont val="Tahoma"/>
            <family val="2"/>
          </rPr>
          <t xml:space="preserve">
Assume to be a natural waterbody</t>
        </r>
      </text>
    </comment>
    <comment ref="G39" authorId="0" shapeId="0">
      <text>
        <r>
          <rPr>
            <b/>
            <sz val="9"/>
            <color indexed="81"/>
            <rFont val="Tahoma"/>
            <charset val="1"/>
          </rPr>
          <t>Victor Tulus:</t>
        </r>
        <r>
          <rPr>
            <sz val="9"/>
            <color indexed="81"/>
            <rFont val="Tahoma"/>
            <charset val="1"/>
          </rPr>
          <t xml:space="preserve">
"extensive" has lower damage than "intensive"</t>
        </r>
      </text>
    </comment>
    <comment ref="J39" authorId="0" shapeId="0">
      <text>
        <r>
          <rPr>
            <b/>
            <sz val="9"/>
            <color indexed="81"/>
            <rFont val="Tahoma"/>
            <family val="2"/>
          </rPr>
          <t>Victor Tulus:</t>
        </r>
        <r>
          <rPr>
            <sz val="9"/>
            <color indexed="81"/>
            <rFont val="Tahoma"/>
            <family val="2"/>
          </rPr>
          <t xml:space="preserve">
automatically matched with Hanafiah, corresponds to "permanent crop, fruit, extensive"</t>
        </r>
      </text>
    </comment>
    <comment ref="G43" authorId="0" shapeId="0">
      <text>
        <r>
          <rPr>
            <b/>
            <sz val="9"/>
            <color indexed="81"/>
            <rFont val="Tahoma"/>
            <charset val="1"/>
          </rPr>
          <t>Victor Tulus:</t>
        </r>
        <r>
          <rPr>
            <sz val="9"/>
            <color indexed="81"/>
            <rFont val="Tahoma"/>
            <charset val="1"/>
          </rPr>
          <t xml:space="preserve">
"extensive" has lower damage than "intensive"</t>
        </r>
      </text>
    </comment>
    <comment ref="J43" authorId="0" shapeId="0">
      <text>
        <r>
          <rPr>
            <b/>
            <sz val="9"/>
            <color indexed="81"/>
            <rFont val="Tahoma"/>
            <family val="2"/>
          </rPr>
          <t>Victor Tulus:</t>
        </r>
        <r>
          <rPr>
            <sz val="9"/>
            <color indexed="81"/>
            <rFont val="Tahoma"/>
            <family val="2"/>
          </rPr>
          <t xml:space="preserve">
automatically matched with Hanafiah, corresponds to "permanent crop, vine, extensive"</t>
        </r>
      </text>
    </comment>
    <comment ref="J47" authorId="0" shapeId="0">
      <text>
        <r>
          <rPr>
            <b/>
            <sz val="9"/>
            <color indexed="81"/>
            <rFont val="Tahoma"/>
            <family val="2"/>
          </rPr>
          <t>Victor Tulus:</t>
        </r>
        <r>
          <rPr>
            <sz val="9"/>
            <color indexed="81"/>
            <rFont val="Tahoma"/>
            <family val="2"/>
          </rPr>
          <t xml:space="preserve">
automatically matched with Hanafiah, corresponds to "dump site, benthos"</t>
        </r>
      </text>
    </comment>
    <comment ref="J48" authorId="0" shapeId="0">
      <text>
        <r>
          <rPr>
            <b/>
            <sz val="9"/>
            <color indexed="81"/>
            <rFont val="Tahoma"/>
            <family val="2"/>
          </rPr>
          <t>Victor Tulus:</t>
        </r>
        <r>
          <rPr>
            <sz val="9"/>
            <color indexed="81"/>
            <rFont val="Tahoma"/>
            <family val="2"/>
          </rPr>
          <t xml:space="preserve">
automatically matched with Hanafiah, corresponds to "industrial area, benthos"</t>
        </r>
      </text>
    </comment>
    <comment ref="J50" authorId="0" shapeId="0">
      <text>
        <r>
          <rPr>
            <b/>
            <sz val="9"/>
            <color indexed="81"/>
            <rFont val="Tahoma"/>
            <family val="2"/>
          </rPr>
          <t>Victor Tulus:</t>
        </r>
        <r>
          <rPr>
            <sz val="9"/>
            <color indexed="81"/>
            <rFont val="Tahoma"/>
            <family val="2"/>
          </rPr>
          <t xml:space="preserve">
automatically matched with Hanafiah, corresponds to "sea and ocean"</t>
        </r>
      </text>
    </comment>
    <comment ref="J57" authorId="0" shapeId="0">
      <text>
        <r>
          <rPr>
            <b/>
            <sz val="9"/>
            <color indexed="81"/>
            <rFont val="Tahoma"/>
            <family val="2"/>
          </rPr>
          <t>Victor Tulus:</t>
        </r>
        <r>
          <rPr>
            <sz val="9"/>
            <color indexed="81"/>
            <rFont val="Tahoma"/>
            <family val="2"/>
          </rPr>
          <t xml:space="preserve">
subjectively assimilated to "permanent/annual crop"</t>
        </r>
      </text>
    </comment>
    <comment ref="J58" authorId="0" shapeId="0">
      <text>
        <r>
          <rPr>
            <b/>
            <sz val="9"/>
            <color indexed="81"/>
            <rFont val="Tahoma"/>
            <family val="2"/>
          </rPr>
          <t>Victor Tulus:</t>
        </r>
        <r>
          <rPr>
            <sz val="9"/>
            <color indexed="81"/>
            <rFont val="Tahoma"/>
            <family val="2"/>
          </rPr>
          <t xml:space="preserve">
subjectively defined since "natural" and "non-use"</t>
        </r>
      </text>
    </comment>
    <comment ref="J66" authorId="0" shapeId="0">
      <text>
        <r>
          <rPr>
            <b/>
            <sz val="9"/>
            <color indexed="81"/>
            <rFont val="Tahoma"/>
            <family val="2"/>
          </rPr>
          <t>Victor Tulus:</t>
        </r>
        <r>
          <rPr>
            <sz val="9"/>
            <color indexed="81"/>
            <rFont val="Tahoma"/>
            <family val="2"/>
          </rPr>
          <t xml:space="preserve">
subjectively assumed to be a naturally waterlogged land</t>
        </r>
      </text>
    </comment>
    <comment ref="J67" authorId="0" shapeId="0">
      <text>
        <r>
          <rPr>
            <b/>
            <sz val="9"/>
            <color indexed="81"/>
            <rFont val="Tahoma"/>
            <family val="2"/>
          </rPr>
          <t>Victor Tulus:</t>
        </r>
        <r>
          <rPr>
            <sz val="9"/>
            <color indexed="81"/>
            <rFont val="Tahoma"/>
            <family val="2"/>
          </rPr>
          <t xml:space="preserve">
subjectively assumed to be a naturally waterlogged land</t>
        </r>
      </text>
    </comment>
  </commentList>
</comments>
</file>

<file path=xl/comments2.xml><?xml version="1.0" encoding="utf-8"?>
<comments xmlns="http://schemas.openxmlformats.org/spreadsheetml/2006/main">
  <authors>
    <author>Victor Tulus</author>
  </authors>
  <commentList>
    <comment ref="E3" authorId="0" shapeId="0">
      <text>
        <r>
          <rPr>
            <b/>
            <sz val="9"/>
            <color indexed="81"/>
            <rFont val="Tahoma"/>
            <family val="2"/>
          </rPr>
          <t>Victor Tulus:</t>
        </r>
        <r>
          <rPr>
            <sz val="9"/>
            <color indexed="81"/>
            <rFont val="Tahoma"/>
            <family val="2"/>
          </rPr>
          <t xml:space="preserve">
precautionary principle, 
assimilate to "permanent/annual crop"</t>
        </r>
      </text>
    </comment>
    <comment ref="E4" authorId="0" shapeId="0">
      <text>
        <r>
          <rPr>
            <b/>
            <sz val="9"/>
            <color indexed="81"/>
            <rFont val="Tahoma"/>
            <charset val="1"/>
          </rPr>
          <t>Victor Tulus:</t>
        </r>
        <r>
          <rPr>
            <sz val="9"/>
            <color indexed="81"/>
            <rFont val="Tahoma"/>
            <charset val="1"/>
          </rPr>
          <t xml:space="preserve">
natural</t>
        </r>
      </text>
    </comment>
    <comment ref="E6" authorId="0" shapeId="0">
      <text>
        <r>
          <rPr>
            <b/>
            <sz val="9"/>
            <color indexed="81"/>
            <rFont val="Tahoma"/>
            <family val="2"/>
          </rPr>
          <t>Victor Tulus:</t>
        </r>
        <r>
          <rPr>
            <sz val="9"/>
            <color indexed="81"/>
            <rFont val="Tahoma"/>
            <family val="2"/>
          </rPr>
          <t xml:space="preserve">
assimilate to "forest, extensive"</t>
        </r>
      </text>
    </comment>
    <comment ref="E7" authorId="0" shapeId="0">
      <text>
        <r>
          <rPr>
            <b/>
            <sz val="9"/>
            <color indexed="81"/>
            <rFont val="Tahoma"/>
            <charset val="1"/>
          </rPr>
          <t>Victor Tulus:</t>
        </r>
        <r>
          <rPr>
            <sz val="9"/>
            <color indexed="81"/>
            <rFont val="Tahoma"/>
            <charset val="1"/>
          </rPr>
          <t xml:space="preserve">
"secondary forest" classification (Alkemade et al. 2009), assimilate to "forest, intensive"</t>
        </r>
      </text>
    </comment>
    <comment ref="E14" authorId="0" shapeId="0">
      <text>
        <r>
          <rPr>
            <b/>
            <sz val="9"/>
            <color indexed="81"/>
            <rFont val="Tahoma"/>
            <family val="2"/>
          </rPr>
          <t>Victor Tulus:</t>
        </r>
        <r>
          <rPr>
            <sz val="9"/>
            <color indexed="81"/>
            <rFont val="Tahoma"/>
            <family val="2"/>
          </rPr>
          <t xml:space="preserve">
natural vegetation</t>
        </r>
      </text>
    </comment>
    <comment ref="E15" authorId="0" shapeId="0">
      <text>
        <r>
          <rPr>
            <b/>
            <sz val="9"/>
            <color indexed="81"/>
            <rFont val="Tahoma"/>
            <family val="2"/>
          </rPr>
          <t>Victor Tulus:</t>
        </r>
        <r>
          <rPr>
            <sz val="9"/>
            <color indexed="81"/>
            <rFont val="Tahoma"/>
            <family val="2"/>
          </rPr>
          <t xml:space="preserve">
natural vegetation</t>
        </r>
      </text>
    </comment>
    <comment ref="E17" authorId="0" shapeId="0">
      <text>
        <r>
          <rPr>
            <b/>
            <sz val="9"/>
            <color indexed="81"/>
            <rFont val="Tahoma"/>
            <family val="2"/>
          </rPr>
          <t>Victor Tulus:</t>
        </r>
        <r>
          <rPr>
            <sz val="9"/>
            <color indexed="81"/>
            <rFont val="Tahoma"/>
            <family val="2"/>
          </rPr>
          <t xml:space="preserve">
natural vegetation</t>
        </r>
      </text>
    </comment>
    <comment ref="E18" authorId="0" shapeId="0">
      <text>
        <r>
          <rPr>
            <b/>
            <sz val="9"/>
            <color indexed="81"/>
            <rFont val="Tahoma"/>
            <family val="2"/>
          </rPr>
          <t>Victor Tulus:</t>
        </r>
        <r>
          <rPr>
            <sz val="9"/>
            <color indexed="81"/>
            <rFont val="Tahoma"/>
            <family val="2"/>
          </rPr>
          <t xml:space="preserve">
precautionary principle, 
assimilate to "pasture, man made, extensive"</t>
        </r>
      </text>
    </comment>
    <comment ref="E19" authorId="0" shapeId="0">
      <text>
        <r>
          <rPr>
            <b/>
            <sz val="9"/>
            <color indexed="81"/>
            <rFont val="Tahoma"/>
            <family val="2"/>
          </rPr>
          <t>Victor Tulus:</t>
        </r>
        <r>
          <rPr>
            <sz val="9"/>
            <color indexed="81"/>
            <rFont val="Tahoma"/>
            <family val="2"/>
          </rPr>
          <t xml:space="preserve">
precautionary principle, assimilate to "pasture, man made"</t>
        </r>
      </text>
    </comment>
    <comment ref="E25" authorId="0" shapeId="0">
      <text>
        <r>
          <rPr>
            <b/>
            <sz val="9"/>
            <color indexed="81"/>
            <rFont val="Tahoma"/>
            <family val="2"/>
          </rPr>
          <t>Victor Tulus:</t>
        </r>
        <r>
          <rPr>
            <sz val="9"/>
            <color indexed="81"/>
            <rFont val="Tahoma"/>
            <family val="2"/>
          </rPr>
          <t xml:space="preserve">
precautionary principle</t>
        </r>
      </text>
    </comment>
    <comment ref="E26" authorId="0" shapeId="0">
      <text>
        <r>
          <rPr>
            <b/>
            <sz val="9"/>
            <color indexed="81"/>
            <rFont val="Tahoma"/>
            <family val="2"/>
          </rPr>
          <t>Victor Tulus:</t>
        </r>
        <r>
          <rPr>
            <sz val="9"/>
            <color indexed="81"/>
            <rFont val="Tahoma"/>
            <family val="2"/>
          </rPr>
          <t xml:space="preserve">
because "extensive"</t>
        </r>
      </text>
    </comment>
    <comment ref="E28" authorId="0" shapeId="0">
      <text>
        <r>
          <rPr>
            <b/>
            <sz val="9"/>
            <color indexed="81"/>
            <rFont val="Tahoma"/>
            <family val="2"/>
          </rPr>
          <t>Victor Tulus:</t>
        </r>
        <r>
          <rPr>
            <sz val="9"/>
            <color indexed="81"/>
            <rFont val="Tahoma"/>
            <family val="2"/>
          </rPr>
          <t xml:space="preserve">
precautionary principle</t>
        </r>
      </text>
    </comment>
    <comment ref="E29" authorId="0" shapeId="0">
      <text>
        <r>
          <rPr>
            <b/>
            <sz val="9"/>
            <color indexed="81"/>
            <rFont val="Tahoma"/>
            <family val="2"/>
          </rPr>
          <t>Victor Tulus:</t>
        </r>
        <r>
          <rPr>
            <sz val="9"/>
            <color indexed="81"/>
            <rFont val="Tahoma"/>
            <family val="2"/>
          </rPr>
          <t xml:space="preserve">
because "extensive"</t>
        </r>
      </text>
    </comment>
    <comment ref="E30" authorId="0" shapeId="0">
      <text>
        <r>
          <rPr>
            <b/>
            <sz val="9"/>
            <color indexed="81"/>
            <rFont val="Tahoma"/>
            <family val="2"/>
          </rPr>
          <t>Victor Tulus:</t>
        </r>
        <r>
          <rPr>
            <sz val="9"/>
            <color indexed="81"/>
            <rFont val="Tahoma"/>
            <family val="2"/>
          </rPr>
          <t xml:space="preserve">
precautionary principle</t>
        </r>
      </text>
    </comment>
    <comment ref="E31" authorId="0" shapeId="0">
      <text>
        <r>
          <rPr>
            <b/>
            <sz val="9"/>
            <color indexed="81"/>
            <rFont val="Tahoma"/>
            <family val="2"/>
          </rPr>
          <t>Victor Tulus:</t>
        </r>
        <r>
          <rPr>
            <sz val="9"/>
            <color indexed="81"/>
            <rFont val="Tahoma"/>
            <family val="2"/>
          </rPr>
          <t xml:space="preserve">
precautionary principle</t>
        </r>
      </text>
    </comment>
    <comment ref="E32" authorId="0" shapeId="0">
      <text>
        <r>
          <rPr>
            <b/>
            <sz val="9"/>
            <color indexed="81"/>
            <rFont val="Tahoma"/>
            <family val="2"/>
          </rPr>
          <t>Victor Tulus:</t>
        </r>
        <r>
          <rPr>
            <sz val="9"/>
            <color indexed="81"/>
            <rFont val="Tahoma"/>
            <family val="2"/>
          </rPr>
          <t xml:space="preserve">
precautionary principle</t>
        </r>
      </text>
    </comment>
    <comment ref="E33" authorId="0" shapeId="0">
      <text>
        <r>
          <rPr>
            <b/>
            <sz val="9"/>
            <color indexed="81"/>
            <rFont val="Tahoma"/>
            <family val="2"/>
          </rPr>
          <t>Victor Tulus:</t>
        </r>
        <r>
          <rPr>
            <sz val="9"/>
            <color indexed="81"/>
            <rFont val="Tahoma"/>
            <family val="2"/>
          </rPr>
          <t xml:space="preserve">
natural vegetation</t>
        </r>
      </text>
    </comment>
    <comment ref="E42" authorId="0" shapeId="0">
      <text>
        <r>
          <rPr>
            <b/>
            <sz val="9"/>
            <color indexed="81"/>
            <rFont val="Tahoma"/>
            <family val="2"/>
          </rPr>
          <t>Victor Tulus:</t>
        </r>
        <r>
          <rPr>
            <sz val="9"/>
            <color indexed="81"/>
            <rFont val="Tahoma"/>
            <family val="2"/>
          </rPr>
          <t xml:space="preserve">
precautionary principle</t>
        </r>
      </text>
    </comment>
    <comment ref="E45" authorId="0" shapeId="0">
      <text>
        <r>
          <rPr>
            <b/>
            <sz val="9"/>
            <color indexed="81"/>
            <rFont val="Tahoma"/>
            <family val="2"/>
          </rPr>
          <t>Victor Tulus:</t>
        </r>
        <r>
          <rPr>
            <sz val="9"/>
            <color indexed="81"/>
            <rFont val="Tahoma"/>
            <family val="2"/>
          </rPr>
          <t xml:space="preserve">
precautionary principle</t>
        </r>
      </text>
    </comment>
    <comment ref="E56" authorId="0" shapeId="0">
      <text>
        <r>
          <rPr>
            <b/>
            <sz val="9"/>
            <color indexed="81"/>
            <rFont val="Tahoma"/>
            <charset val="1"/>
          </rPr>
          <t>Victor Tulus:</t>
        </r>
        <r>
          <rPr>
            <sz val="9"/>
            <color indexed="81"/>
            <rFont val="Tahoma"/>
            <charset val="1"/>
          </rPr>
          <t xml:space="preserve">
natural</t>
        </r>
      </text>
    </comment>
    <comment ref="E57" authorId="0" shapeId="0">
      <text>
        <r>
          <rPr>
            <b/>
            <sz val="9"/>
            <color indexed="81"/>
            <rFont val="Tahoma"/>
            <charset val="1"/>
          </rPr>
          <t>Victor Tulus:</t>
        </r>
        <r>
          <rPr>
            <sz val="9"/>
            <color indexed="81"/>
            <rFont val="Tahoma"/>
            <charset val="1"/>
          </rPr>
          <t xml:space="preserve">
natural</t>
        </r>
      </text>
    </comment>
    <comment ref="E58" authorId="0" shapeId="0">
      <text>
        <r>
          <rPr>
            <b/>
            <sz val="9"/>
            <color indexed="81"/>
            <rFont val="Tahoma"/>
            <charset val="1"/>
          </rPr>
          <t>Victor Tulus:</t>
        </r>
        <r>
          <rPr>
            <sz val="9"/>
            <color indexed="81"/>
            <rFont val="Tahoma"/>
            <charset val="1"/>
          </rPr>
          <t xml:space="preserve">
natural, marine area not included</t>
        </r>
      </text>
    </comment>
    <comment ref="E59" authorId="0" shapeId="0">
      <text>
        <r>
          <rPr>
            <b/>
            <sz val="9"/>
            <color indexed="81"/>
            <rFont val="Tahoma"/>
            <charset val="1"/>
          </rPr>
          <t>Victor Tulus:</t>
        </r>
        <r>
          <rPr>
            <sz val="9"/>
            <color indexed="81"/>
            <rFont val="Tahoma"/>
            <charset val="1"/>
          </rPr>
          <t xml:space="preserve">
natural, marine area not included</t>
        </r>
      </text>
    </comment>
    <comment ref="E60" authorId="0" shapeId="0">
      <text>
        <r>
          <rPr>
            <b/>
            <sz val="9"/>
            <color indexed="81"/>
            <rFont val="Tahoma"/>
            <charset val="1"/>
          </rPr>
          <t>Victor Tulus:</t>
        </r>
        <r>
          <rPr>
            <sz val="9"/>
            <color indexed="81"/>
            <rFont val="Tahoma"/>
            <charset val="1"/>
          </rPr>
          <t xml:space="preserve">
natural, marine area not included</t>
        </r>
      </text>
    </comment>
    <comment ref="E64" authorId="0" shapeId="0">
      <text>
        <r>
          <rPr>
            <b/>
            <sz val="9"/>
            <color indexed="81"/>
            <rFont val="Tahoma"/>
            <charset val="1"/>
          </rPr>
          <t>Victor Tulus:</t>
        </r>
        <r>
          <rPr>
            <sz val="9"/>
            <color indexed="81"/>
            <rFont val="Tahoma"/>
            <charset val="1"/>
          </rPr>
          <t xml:space="preserve">
natural, marine area not included</t>
        </r>
      </text>
    </comment>
    <comment ref="E65" authorId="0" shapeId="0">
      <text>
        <r>
          <rPr>
            <b/>
            <sz val="9"/>
            <color indexed="81"/>
            <rFont val="Tahoma"/>
            <charset val="1"/>
          </rPr>
          <t>Victor Tulus:</t>
        </r>
        <r>
          <rPr>
            <sz val="9"/>
            <color indexed="81"/>
            <rFont val="Tahoma"/>
            <charset val="1"/>
          </rPr>
          <t xml:space="preserve">
natural, marine area not included</t>
        </r>
      </text>
    </comment>
    <comment ref="E66" authorId="0" shapeId="0">
      <text>
        <r>
          <rPr>
            <b/>
            <sz val="9"/>
            <color indexed="81"/>
            <rFont val="Tahoma"/>
            <charset val="1"/>
          </rPr>
          <t>Victor Tulus:</t>
        </r>
        <r>
          <rPr>
            <sz val="9"/>
            <color indexed="81"/>
            <rFont val="Tahoma"/>
            <charset val="1"/>
          </rPr>
          <t xml:space="preserve">
natural, marine area not included</t>
        </r>
      </text>
    </comment>
    <comment ref="E69" authorId="0" shapeId="0">
      <text>
        <r>
          <rPr>
            <b/>
            <sz val="9"/>
            <color indexed="81"/>
            <rFont val="Tahoma"/>
            <charset val="1"/>
          </rPr>
          <t>Victor Tulus:</t>
        </r>
        <r>
          <rPr>
            <sz val="9"/>
            <color indexed="81"/>
            <rFont val="Tahoma"/>
            <charset val="1"/>
          </rPr>
          <t xml:space="preserve">
marine area not included
and (anyways) not in the list of ecoinvent flows</t>
        </r>
      </text>
    </comment>
    <comment ref="E70" authorId="0" shapeId="0">
      <text>
        <r>
          <rPr>
            <b/>
            <sz val="9"/>
            <color indexed="81"/>
            <rFont val="Tahoma"/>
            <charset val="1"/>
          </rPr>
          <t>Victor Tulus:</t>
        </r>
        <r>
          <rPr>
            <sz val="9"/>
            <color indexed="81"/>
            <rFont val="Tahoma"/>
            <charset val="1"/>
          </rPr>
          <t xml:space="preserve">
marine area not included
and (anyways) not in the list of ecoinvent flows</t>
        </r>
      </text>
    </comment>
  </commentList>
</comments>
</file>

<file path=xl/sharedStrings.xml><?xml version="1.0" encoding="utf-8"?>
<sst xmlns="http://schemas.openxmlformats.org/spreadsheetml/2006/main" count="1077" uniqueCount="399">
  <si>
    <t>Occupation, annual crop</t>
  </si>
  <si>
    <t>natural resource</t>
  </si>
  <si>
    <t>land</t>
  </si>
  <si>
    <t>m2*year</t>
  </si>
  <si>
    <t>Occupation, annual crop, flooded crop</t>
  </si>
  <si>
    <t>Occupation, annual crop, greenhouse</t>
  </si>
  <si>
    <t>Occupation, annual crop, irrigated</t>
  </si>
  <si>
    <t>Occupation, annual crop, irrigated, extensive</t>
  </si>
  <si>
    <t>Occupation, annual crop, irrigated, intensive</t>
  </si>
  <si>
    <t>Occupation, annual crop, non-irrigated</t>
  </si>
  <si>
    <t>Occupation, annual crop, non-irrigated, extensive</t>
  </si>
  <si>
    <t>Occupation, annual crop, non-irrigated, intensive</t>
  </si>
  <si>
    <t>Occupation, arable land, unspecified use</t>
  </si>
  <si>
    <t>Occupation, arable, conservation tillage (obsolete)</t>
  </si>
  <si>
    <t>Occupation, arable, conventional tillage (obsolete)</t>
  </si>
  <si>
    <t>Occupation, arable, reduced tillage (obsolete)</t>
  </si>
  <si>
    <t>Occupation, bare area (non-use)</t>
  </si>
  <si>
    <t>Occupation, construction site</t>
  </si>
  <si>
    <t>Occupation, cropland fallow (non-use)</t>
  </si>
  <si>
    <t>Occupation, dump site</t>
  </si>
  <si>
    <t>Occupation, field margin/hedgerow</t>
  </si>
  <si>
    <t>Occupation, forest, extensive</t>
  </si>
  <si>
    <t>Occupation, forest, intensive</t>
  </si>
  <si>
    <t>Occupation, forest, primary (non-use)</t>
  </si>
  <si>
    <t>Occupation, forest, secondary (non-use)</t>
  </si>
  <si>
    <t>Occupation, forest, unspecified</t>
  </si>
  <si>
    <t>Occupation, grassland, natural (non-use)</t>
  </si>
  <si>
    <t>Occupation, grassland, natural, for livestock grazing</t>
  </si>
  <si>
    <t>Occupation, heterogeneous, agricultural</t>
  </si>
  <si>
    <t>Occupation, industrial area</t>
  </si>
  <si>
    <t>Occupation, inland waterbody, unspecified</t>
  </si>
  <si>
    <t>Occupation, lake, artificial</t>
  </si>
  <si>
    <t>Occupation, lake, natural (non-use)</t>
  </si>
  <si>
    <t>Occupation, mineral extraction site</t>
  </si>
  <si>
    <t>Occupation, pasture, man made</t>
  </si>
  <si>
    <t>Occupation, pasture, man made, extensive</t>
  </si>
  <si>
    <t>Occupation, pasture, man made, intensive</t>
  </si>
  <si>
    <t>Occupation, permanent crop</t>
  </si>
  <si>
    <t>Occupation, permanent crop, irrigated</t>
  </si>
  <si>
    <t>Occupation, permanent crop, irrigated, extensive</t>
  </si>
  <si>
    <t>Occupation, permanent crop, irrigated, intensive</t>
  </si>
  <si>
    <t>Occupation, permanent crop, non-irrigated</t>
  </si>
  <si>
    <t>Occupation, permanent crop, non-irrigated, extensive</t>
  </si>
  <si>
    <t>Occupation, permanent crop, non-irrigated, intensive</t>
  </si>
  <si>
    <t>Occupation, river, artificial</t>
  </si>
  <si>
    <t>Occupation, river, natural (non-use)</t>
  </si>
  <si>
    <t>Occupation, seabed, drilling and mining</t>
  </si>
  <si>
    <t>Occupation, seabed, infrastructure</t>
  </si>
  <si>
    <t>Occupation, seabed, natural (non-use)</t>
  </si>
  <si>
    <t>Occupation, seabed, unspecified</t>
  </si>
  <si>
    <t>Occupation, shrub land, sclerophyllous</t>
  </si>
  <si>
    <t>Occupation, snow and ice (non-use)</t>
  </si>
  <si>
    <t>Occupation, traffic area, rail network</t>
  </si>
  <si>
    <t>Occupation, traffic area, rail/road embankment</t>
  </si>
  <si>
    <t>Occupation, traffic area, road network</t>
  </si>
  <si>
    <t>Occupation, unspecified</t>
  </si>
  <si>
    <t>Occupation, unspecified, natural (non-use)</t>
  </si>
  <si>
    <t>Occupation, urban, continuously built</t>
  </si>
  <si>
    <t>Occupation, urban, discontinuously built</t>
  </si>
  <si>
    <t>Occupation, urban, green area</t>
  </si>
  <si>
    <t>Occupation, urban/industrial fallow (non-use)</t>
  </si>
  <si>
    <t>Occupation, wetland, coastal (non-use)</t>
  </si>
  <si>
    <t>Occupation, wetland, inland (non-use)</t>
  </si>
  <si>
    <t>EF</t>
  </si>
  <si>
    <t>1-MSA</t>
  </si>
  <si>
    <t>electricity production, wind,
1-3MW turbine, onshore |
electricity, high voltage | DE
| cutoff35</t>
  </si>
  <si>
    <t>electricity production, deep
geothermal | electricity, high
voltage | DE | cutoff35</t>
  </si>
  <si>
    <t>electricity production, hydro,
run-of-river | electricity,
high voltage | DE | cutoff35</t>
  </si>
  <si>
    <t>electricity production,
nuclear, pressure water
reactor | electricity, high
voltage | DE | cutoff35</t>
  </si>
  <si>
    <t>electricity production,
photovoltaic, 3kWp slanted-
roof installation, multi-Si,
panel, mounted | electricity,
low voltage | DE | cutoff35</t>
  </si>
  <si>
    <t>market for electricity, high
voltage | electricity, high
voltage | DE | cutoff35</t>
  </si>
  <si>
    <t>market for electricity, high
voltage | electricity, high
voltage | SA | cutoff35</t>
  </si>
  <si>
    <t>market for electricity, medium
voltage | electricity, medium
voltage | SA | cutoff35</t>
  </si>
  <si>
    <t>market for electricity, high
voltage | electricity, high
voltage | NO | cutoff35</t>
  </si>
  <si>
    <t>market for electricity, medium
voltage | electricity, medium
voltage | NO | cutoff35</t>
  </si>
  <si>
    <t>electricity production,
photovoltaic, 3kWp slanted-
roof installation, multi-Si,
panel, mounted | electricity,
low voltage | SA | cutoff35</t>
  </si>
  <si>
    <t>Sum N-cycle</t>
  </si>
  <si>
    <t>LU - CBI</t>
  </si>
  <si>
    <t>Occupation, agriculture</t>
  </si>
  <si>
    <t>m2 yr</t>
  </si>
  <si>
    <t>Occupation, annual crop, non-irrigated, diverse-intensive</t>
  </si>
  <si>
    <t>Occupation, annual crop, non-irrigated, fallow</t>
  </si>
  <si>
    <t>Occupation, annual crop, non-irrigated, monotone-intensive</t>
  </si>
  <si>
    <t>Occupation, annual crop, organic</t>
  </si>
  <si>
    <t>Occupation, forest</t>
  </si>
  <si>
    <t>Occupation, forest, intensive, clear-cutting</t>
  </si>
  <si>
    <t>Occupation, forest, intensive, normal</t>
  </si>
  <si>
    <t>Occupation, forest, intensive, short-cycle</t>
  </si>
  <si>
    <t>Occupation, forest, used</t>
  </si>
  <si>
    <t>Occupation, industrial area, built up</t>
  </si>
  <si>
    <t>Occupation, industrial area, vegetation</t>
  </si>
  <si>
    <t>Occupation, pasture, man made, organic</t>
  </si>
  <si>
    <t>Occupation, permanent crop, fruit</t>
  </si>
  <si>
    <t>Occupation, permanent crop, fruit, extensive</t>
  </si>
  <si>
    <t>Occupation, permanent crop, fruit, intensive</t>
  </si>
  <si>
    <t>Occupation, permanent crop, vine</t>
  </si>
  <si>
    <t>Occupation, permanent crop, vine, extensive</t>
  </si>
  <si>
    <t>Occupation, permanent crop, vine, intensive</t>
  </si>
  <si>
    <t>Occupation, traffic area</t>
  </si>
  <si>
    <t>Occupation, traffic area, road embankment</t>
  </si>
  <si>
    <t>Occupation, water bodies, artificial</t>
  </si>
  <si>
    <t>CO2 equivalent emissions, 20-year time horizon</t>
  </si>
  <si>
    <t>CO2 equivalent emissions, 100-year time horizon</t>
  </si>
  <si>
    <t>CO2 equivalent emissions, infinite time horizon</t>
  </si>
  <si>
    <t>Unused (in simapro)</t>
  </si>
  <si>
    <t>(1-MSA) LU-CBI</t>
  </si>
  <si>
    <t>flow</t>
  </si>
  <si>
    <t>category</t>
  </si>
  <si>
    <t>subcategory</t>
  </si>
  <si>
    <t>Match Victor?</t>
  </si>
  <si>
    <t>Match ecoinvent?</t>
  </si>
  <si>
    <t>duplicates</t>
  </si>
  <si>
    <t>obsolete</t>
  </si>
  <si>
    <t>Land use class</t>
  </si>
  <si>
    <t>Description</t>
  </si>
  <si>
    <t>Unspecified</t>
  </si>
  <si>
    <t>Unspecified, natural (non-use)</t>
  </si>
  <si>
    <t>Forest, unspecified</t>
  </si>
  <si>
    <t>Areas with tree cover &gt;15%.</t>
  </si>
  <si>
    <t>Forest, primary (non-use)</t>
  </si>
  <si>
    <t>Forest, secondary (non-use)</t>
  </si>
  <si>
    <t>Areas originally covered with forest or woodlands (tree cover &gt;15%), where vegetation has been removed, forest is re-growing and is no longer in use.</t>
  </si>
  <si>
    <t>Forest, extensive</t>
  </si>
  <si>
    <t>Forests (tree cover &gt;15%), with extractive use and associated disturbance like hunting, and selective logging, where timber extraction is followed by re-growth including at least three naturally occurring tree species, with average stand age &gt;30 years and deadwood &gt; 10 cm diameter exceeds 5 times the annual harvest volume.</t>
  </si>
  <si>
    <t>Forest, intensive</t>
  </si>
  <si>
    <t>Wetland, coastal (non-use)</t>
  </si>
  <si>
    <t>Areas tidally, seasonally or permanently waterlogged with brackish or saline water. Includes costal marshland and mangrove. Excludes coastal land with infrastructure or agriculture.</t>
  </si>
  <si>
    <t>Wetland, inland (non-use)</t>
  </si>
  <si>
    <t>Shrub land, sclerophyllous</t>
  </si>
  <si>
    <t>Grassland, natural (non-use)</t>
  </si>
  <si>
    <t>Grassland vegetation with scattered shrubs or trees (e.g., steppe, tundra, savanna).</t>
  </si>
  <si>
    <t>Grassland, natural, for livestock grazing</t>
  </si>
  <si>
    <t>Grasslands where wildlife is replaced by grazing livestock.</t>
  </si>
  <si>
    <t>Arable land, unspecified use</t>
  </si>
  <si>
    <t>Land suitable for crop production, in unspecified use</t>
  </si>
  <si>
    <t>Pasture, man made</t>
  </si>
  <si>
    <t>Arable land used for forage production or livestock grazing.</t>
  </si>
  <si>
    <t>Pasture, man made, extensive</t>
  </si>
  <si>
    <t>Pasture, man made, intensive</t>
  </si>
  <si>
    <t>Annual crop</t>
  </si>
  <si>
    <t>Cultivated areas with crops that occupy the land &lt; 1 year, e.g. cereals, fodder crops, root crops, or vegetables. Includes aromatic, medicinal and culinary plant production and flower and tree nurseries.</t>
  </si>
  <si>
    <t>Annual crop, non-irrigated</t>
  </si>
  <si>
    <t>Annual crop production based on natural precipitation (rainfed agriculture).</t>
  </si>
  <si>
    <t>Annual crop, irrigated</t>
  </si>
  <si>
    <t>Annual crop, irrigated, extensive</t>
  </si>
  <si>
    <t>Annual crop, irrigated, intensive</t>
  </si>
  <si>
    <t>Annual crop, flooded crop</t>
  </si>
  <si>
    <t>Areas for rice cultivation. Flat surfaces with irrigation channels. Surfaces regularly flooded.</t>
  </si>
  <si>
    <t>Annual crop, greenhouse</t>
  </si>
  <si>
    <t>Crop production under plastic or glass.</t>
  </si>
  <si>
    <t>Field margin/hedgerow</t>
  </si>
  <si>
    <t>Land between fields with natural vegetation.</t>
  </si>
  <si>
    <t>Heterogeneous, agricultural</t>
  </si>
  <si>
    <t>Agricultural production intercropped with (native) trees.</t>
  </si>
  <si>
    <t>Permanent crop</t>
  </si>
  <si>
    <t>Perennial crops not under a rotation system which provide repeated harvests and occupy the land for &gt;1 year before it is ploughed and replanted; mainly plantations of woody crops.</t>
  </si>
  <si>
    <t>Permanent crop, non-irrigated</t>
  </si>
  <si>
    <t>Perennial crops production based on natural precipitation (rainfed agriculture).</t>
  </si>
  <si>
    <t>Permanent crop, non-irrigated, extensive</t>
  </si>
  <si>
    <t>Permanent crop, non-irrigated, intensive</t>
  </si>
  <si>
    <t>Permanent crop, irrigated</t>
  </si>
  <si>
    <t>Cropland fallow (non-use)</t>
  </si>
  <si>
    <t>Cropland, temporarily not in use (&lt;2 years).</t>
  </si>
  <si>
    <t>Urban/industrial fallow (non-use)</t>
  </si>
  <si>
    <t>Areas with remains of industrial buildings; deposits of rubble, gravel, sand and industrial waste. Can be vegetated.</t>
  </si>
  <si>
    <t>Urban, continuously built</t>
  </si>
  <si>
    <t>Buildings cover most of the area. Roads and artificially surfaced area cover almost all the ground. Non-linear areas of vegetation and bare soil are exceptional. At least 80% of the total area is sealed.</t>
  </si>
  <si>
    <t>Urban, discontinuously built</t>
  </si>
  <si>
    <t>Urban, green area</t>
  </si>
  <si>
    <t>Areas with vegetation within urban fabric. Includes parks with vegetation.</t>
  </si>
  <si>
    <t>Industrial area</t>
  </si>
  <si>
    <t>Artificially surfaced areas (with concrete, asphalt, or stabilized, e.g., beaten earth) devoid of vegetation on most of the area in question, which also contains buildings and/or areas with vegetation.</t>
  </si>
  <si>
    <t>Mineral extraction site</t>
  </si>
  <si>
    <t>Areas with open-pit extraction of industrial minerals (sandpits, quarries) or other minerals (opencast mines). Includes flooded gravel quarries, except for riverbed extraction.</t>
  </si>
  <si>
    <t>Dump site</t>
  </si>
  <si>
    <t>Landfill or mine dump sites, industrial or public.</t>
  </si>
  <si>
    <t>Construction site</t>
  </si>
  <si>
    <t>Areas under construction development, soil or bedrock excavations, earthworks.</t>
  </si>
  <si>
    <t>Traffic area, road network</t>
  </si>
  <si>
    <t>Motorways, including associated installations (stations).</t>
  </si>
  <si>
    <t>Traffic area, rail network</t>
  </si>
  <si>
    <t>Railways, including associated installations (stations, platforms).</t>
  </si>
  <si>
    <t>Vegetated land along motorways and railways.</t>
  </si>
  <si>
    <t>Bare area (non-use)</t>
  </si>
  <si>
    <t>Areas permanently without vegetation (e.g., deserts, high alpine areas).</t>
  </si>
  <si>
    <t>Snow and ice (non-use)</t>
  </si>
  <si>
    <t>Areas permanently covered with snow or ice considered as undisturbed areas.</t>
  </si>
  <si>
    <t>Inland waterbody, unspecified</t>
  </si>
  <si>
    <t>Freshwater bodies.</t>
  </si>
  <si>
    <t>River, natural (non-use)</t>
  </si>
  <si>
    <t>Natural watercourses.</t>
  </si>
  <si>
    <t>Lake, natural (non-use)</t>
  </si>
  <si>
    <t>Natural stretches of water.</t>
  </si>
  <si>
    <t>River, artificial</t>
  </si>
  <si>
    <t>Artificial watercourses serving as water drainage channels. Includes canals.</t>
  </si>
  <si>
    <t>Lake, artificial</t>
  </si>
  <si>
    <t>Reservoir in a valley because of damming up river.</t>
  </si>
  <si>
    <t>Seabed, unspecified</t>
  </si>
  <si>
    <t>Area permanently under seawater.</t>
  </si>
  <si>
    <t>Seabed, natural (non-use)</t>
  </si>
  <si>
    <t>Natural seabed.</t>
  </si>
  <si>
    <t>Seabed, bottom fishing</t>
  </si>
  <si>
    <t>Seabed disturbed by bottom trawling or fishing dredge</t>
  </si>
  <si>
    <t>Seabed, sediment displacement</t>
  </si>
  <si>
    <t>Seabed, infrastructure</t>
  </si>
  <si>
    <t>Seabed disturbed by infrastructure like harbours or platforms</t>
  </si>
  <si>
    <t>Seabed, drilling and mining</t>
  </si>
  <si>
    <t>Seabed disturbed by drilling and mining, including cuttings and tailings disposal</t>
  </si>
  <si>
    <t>+ Use of fertiliser and pesticides is significantly less than economically optimal.</t>
  </si>
  <si>
    <t>+ Use of fertilizer and pesticides is significantly less than economically optimal.</t>
  </si>
  <si>
    <t>+ Use of fertilizer and pesticides is less than economically optimal.</t>
  </si>
  <si>
    <t>Table 6.1. Land use classes used in the ecoinvent database. "Overview and methodology. Data quality guideline for the ecoinvent database version 3, Weidema et al. 2013"</t>
  </si>
  <si>
    <t>Annual crop, non-irrigated, extensive</t>
  </si>
  <si>
    <t>Annual crop, non-irrigated, intensive</t>
  </si>
  <si>
    <t>Permanent crop, irrigated, extensive</t>
  </si>
  <si>
    <t>Permanent crop, irrigated, intensive</t>
  </si>
  <si>
    <t>Traffic area, rail/road embankment</t>
  </si>
  <si>
    <t>Annual crops irrigated permanently or periodically. Most of these crops could not be cultivated without an artificial water supply. Does not include sporadically irrigated land.</t>
  </si>
  <si>
    <t>Table 8 1. Correspondence between land use classes in the ecoinvent database version 2.2 and version 3, "Documentation of changes implemented in ecoinvent database 3.0, Moreno Ruiz et al. 2013 (ecoinvent report No. 5 (v4))"</t>
  </si>
  <si>
    <t>Land use class (ecoinvent 2)</t>
  </si>
  <si>
    <t>Land use class (ecoinvent 3)</t>
  </si>
  <si>
    <t>unknown</t>
  </si>
  <si>
    <t>unspecified</t>
  </si>
  <si>
    <t>Name change</t>
  </si>
  <si>
    <t>unspecified, natural (non-use)</t>
  </si>
  <si>
    <t>New</t>
  </si>
  <si>
    <t>forest</t>
  </si>
  <si>
    <t>forest, unspecified</t>
  </si>
  <si>
    <t>forest, primary (non-use)</t>
  </si>
  <si>
    <t>forest, secondary (non-use)</t>
  </si>
  <si>
    <t>forest, extensive</t>
  </si>
  <si>
    <t>tropical rain forest</t>
  </si>
  <si>
    <t>Merged with the above</t>
  </si>
  <si>
    <t>forest, intensive</t>
  </si>
  <si>
    <t>forest, intensive, normal</t>
  </si>
  <si>
    <t>forest, intensive, clear-cutting</t>
  </si>
  <si>
    <t>forest, intensive, short-cycle</t>
  </si>
  <si>
    <t>wetland, coastal (non-use)</t>
  </si>
  <si>
    <t>wetland, inland (non-use)</t>
  </si>
  <si>
    <t>shrub land, sclerophyllous</t>
  </si>
  <si>
    <t>grassland, natural (non-use)</t>
  </si>
  <si>
    <t>grassland, natural, for livestock grazing</t>
  </si>
  <si>
    <t>arable land, unspecified use</t>
  </si>
  <si>
    <t>pasture and meadow</t>
  </si>
  <si>
    <t>pasture, man made</t>
  </si>
  <si>
    <t>pasture and meadow, extensive</t>
  </si>
  <si>
    <t>pasture, man made, extensive</t>
  </si>
  <si>
    <t>pasture and meadow, intensive</t>
  </si>
  <si>
    <t>pasture, man made, intensive</t>
  </si>
  <si>
    <t>arable</t>
  </si>
  <si>
    <t>annual crop</t>
  </si>
  <si>
    <t>arable, non-irrigated, fallow</t>
  </si>
  <si>
    <t>cropland fallow (non-use)</t>
  </si>
  <si>
    <t>arable, non-irrigated</t>
  </si>
  <si>
    <t>annual crop, non-irrigated</t>
  </si>
  <si>
    <t>arable, non-irrigated, diverse-intensive</t>
  </si>
  <si>
    <t>annual crop, non-irrigated, extensive</t>
  </si>
  <si>
    <t>arable, non-irrigated, monotone-intensive</t>
  </si>
  <si>
    <t>annual crop, non-irrigated, intensive</t>
  </si>
  <si>
    <t>annual crop, irrigated</t>
  </si>
  <si>
    <t>annual crop, irrigated, extensive</t>
  </si>
  <si>
    <t>annual crop, irrigated, intensive</t>
  </si>
  <si>
    <t>annual crop, flooded crop</t>
  </si>
  <si>
    <t>annual crop, greenhouse</t>
  </si>
  <si>
    <t>field margin/hedgerow</t>
  </si>
  <si>
    <t>permanent crop</t>
  </si>
  <si>
    <t>permanent crop, vine</t>
  </si>
  <si>
    <t>permanent crop, non-irrigated</t>
  </si>
  <si>
    <t>permanent crop, vine, extensive</t>
  </si>
  <si>
    <t>permanent crop, non-irrigated, extensive</t>
  </si>
  <si>
    <t>permanent crop, vine, intensive</t>
  </si>
  <si>
    <t>permanent crop, non-irrigated, intensive</t>
  </si>
  <si>
    <t>permanent crop, fruit</t>
  </si>
  <si>
    <t>permanent crop, irrigated</t>
  </si>
  <si>
    <t>permanent crop, fruit, extensive</t>
  </si>
  <si>
    <t>permanent crop, irrigated, extensive</t>
  </si>
  <si>
    <t>permanent crop, fruit, intensive</t>
  </si>
  <si>
    <t>permanent crop, irrigated, intensive</t>
  </si>
  <si>
    <t>heterogeneous, agricultural</t>
  </si>
  <si>
    <t>urban/industrial fallow (non-use)</t>
  </si>
  <si>
    <t>urban, continuously built</t>
  </si>
  <si>
    <t>urban, discontinuously built</t>
  </si>
  <si>
    <t>urban, green area</t>
  </si>
  <si>
    <t>industrial area</t>
  </si>
  <si>
    <t>industrial area, built up</t>
  </si>
  <si>
    <t>industrial area, vegetation</t>
  </si>
  <si>
    <t>mineral extraction site</t>
  </si>
  <si>
    <t>dump site</t>
  </si>
  <si>
    <t>construction site</t>
  </si>
  <si>
    <t>traffic area, road network</t>
  </si>
  <si>
    <t>traffic area, rail network</t>
  </si>
  <si>
    <t>traffic area, road embankment</t>
  </si>
  <si>
    <t>traffic area, rail/road embankment</t>
  </si>
  <si>
    <t>Merged with the below</t>
  </si>
  <si>
    <t>traffic area, rail embankment</t>
  </si>
  <si>
    <t>bare area (non-use)</t>
  </si>
  <si>
    <t>snow and ice (non-use)</t>
  </si>
  <si>
    <t>inland waterbody, unspecified</t>
  </si>
  <si>
    <t>river, natural (non-use)</t>
  </si>
  <si>
    <t>lake, natural (non-use)</t>
  </si>
  <si>
    <t>water courses, artificial</t>
  </si>
  <si>
    <t>river, artificial</t>
  </si>
  <si>
    <t>water bodies, artificial</t>
  </si>
  <si>
    <t>lake, artificial</t>
  </si>
  <si>
    <t>sea and ocean</t>
  </si>
  <si>
    <t>seabed, unspecified</t>
  </si>
  <si>
    <t>industrial area, benthos</t>
  </si>
  <si>
    <t>dump site, benthos</t>
  </si>
  <si>
    <t>Change</t>
  </si>
  <si>
    <t>Forests (tree cover &gt;15%), minimally disturbed by humans, where ﬂora and fauna species abundance is near pristine.</t>
  </si>
  <si>
    <t>+ Fertiliser and pesticides at or near the economically optimal level.</t>
  </si>
  <si>
    <t>+ Fertiliser and pesticides at economically optimal level.</t>
  </si>
  <si>
    <r>
      <rPr>
        <sz val="11"/>
        <rFont val="Calibri"/>
        <family val="2"/>
        <scheme val="minor"/>
      </rPr>
      <t>Forests (tree cover &gt;15%), with extractive use, with either even-aged stands or clear-cut patches exceeding 250 m length, or less than three naturally occurring species at plant-
ing/seeding, or average stand age &lt;30 years, or deadwood less than 5 times the annual harvest volume.</t>
    </r>
  </si>
  <si>
    <t>Areas partially, seasonally or permanently waterlogged. The water may be stagnant or circulating. Includes inland marshland, swamp forests and peat bogs.</t>
  </si>
  <si>
    <t>Shrub-dominated vegetation. May be used or non-used. Includes also abandoned agricultural areas, not yet under forest cover</t>
  </si>
  <si>
    <t>+ no artificial fertiliser applied, mechanically harvested less than 3 times per year or equivalent livestock grazing</t>
  </si>
  <si>
    <t>+ artificial fertiliser applied, or mechanically harvested 3 times or more per year or equivalent livestock grazing</t>
  </si>
  <si>
    <t>Perennial crops irrigated permanently or periodically. Most of these crops could not be cultivated without an artificial water supply. Does not include sporadically irrigated land.</t>
  </si>
  <si>
    <t>Most of the area is covered by structures. Buildings, roads and artificially surfaced areas, associated with areas with vegetation and bare soil, which occupy discontinuous but significant surfaces. Less than 80% of the total area is sealed.</t>
  </si>
  <si>
    <t>Seabed disturbed by dumping or shellfishor sediment-dredging</t>
  </si>
  <si>
    <t>Unit</t>
  </si>
  <si>
    <t>Forest</t>
  </si>
  <si>
    <t>Forest plantation</t>
  </si>
  <si>
    <t>Agroforestry</t>
  </si>
  <si>
    <t>Man-made pastures</t>
  </si>
  <si>
    <t>Livestock grazing</t>
  </si>
  <si>
    <r>
      <rPr>
        <sz val="11"/>
        <color rgb="FF000066"/>
        <rFont val="Calibri"/>
        <family val="2"/>
        <scheme val="minor"/>
      </rPr>
      <t xml:space="preserve">Ecoinvent  Centre  (2007) </t>
    </r>
    <r>
      <rPr>
        <sz val="11"/>
        <rFont val="Calibri"/>
        <family val="2"/>
        <scheme val="minor"/>
      </rPr>
      <t>Ecoinvent classiﬁcation</t>
    </r>
  </si>
  <si>
    <r>
      <rPr>
        <sz val="11"/>
        <color rgb="FF000066"/>
        <rFont val="Calibri"/>
        <family val="2"/>
        <scheme val="minor"/>
      </rPr>
      <t xml:space="preserve">Alkemade et  al.  (2009) </t>
    </r>
    <r>
      <rPr>
        <sz val="11"/>
        <rFont val="Calibri"/>
        <family val="2"/>
        <scheme val="minor"/>
      </rPr>
      <t>MSA  classiﬁcation</t>
    </r>
  </si>
  <si>
    <r>
      <rPr>
        <sz val="11"/>
        <rFont val="Calibri"/>
        <family val="2"/>
        <scheme val="minor"/>
      </rPr>
      <t>m</t>
    </r>
    <r>
      <rPr>
        <vertAlign val="superscript"/>
        <sz val="11"/>
        <rFont val="Calibri"/>
        <family val="2"/>
        <scheme val="minor"/>
      </rPr>
      <t>2</t>
    </r>
    <r>
      <rPr>
        <sz val="11"/>
        <rFont val="Calibri"/>
        <family val="2"/>
        <scheme val="minor"/>
      </rPr>
      <t xml:space="preserve">  yr kg</t>
    </r>
    <r>
      <rPr>
        <vertAlign val="superscript"/>
        <sz val="11"/>
        <rFont val="Calibri"/>
        <family val="2"/>
        <scheme val="minor"/>
      </rPr>
      <t>—1</t>
    </r>
  </si>
  <si>
    <t>-</t>
  </si>
  <si>
    <r>
      <rPr>
        <sz val="11"/>
        <rFont val="Calibri"/>
        <family val="2"/>
        <scheme val="minor"/>
      </rPr>
      <t>Table  1. Equivalence  factors  (EqF)  for  direct  land  use  and  CO</t>
    </r>
    <r>
      <rPr>
        <vertAlign val="subscript"/>
        <sz val="11"/>
        <rFont val="Calibri"/>
        <family val="2"/>
        <scheme val="minor"/>
      </rPr>
      <t>2</t>
    </r>
    <r>
      <rPr>
        <sz val="11"/>
        <rFont val="Calibri"/>
        <family val="2"/>
        <scheme val="minor"/>
      </rPr>
      <t xml:space="preserve">  emissions  (</t>
    </r>
    <r>
      <rPr>
        <sz val="11"/>
        <color rgb="FF000066"/>
        <rFont val="Calibri"/>
        <family val="2"/>
        <scheme val="minor"/>
      </rPr>
      <t>Ewing  et  al.,  2010</t>
    </r>
    <r>
      <rPr>
        <sz val="11"/>
        <rFont val="Calibri"/>
        <family val="2"/>
        <scheme val="minor"/>
      </rPr>
      <t>),  the  loss  in  mean  species  abundance  (1  — MSA)  for  direct  land  use  and  CO</t>
    </r>
    <r>
      <rPr>
        <vertAlign val="subscript"/>
        <sz val="11"/>
        <rFont val="Calibri"/>
        <family val="2"/>
        <scheme val="minor"/>
      </rPr>
      <t>2</t>
    </r>
    <r>
      <rPr>
        <sz val="11"/>
        <rFont val="Calibri"/>
        <family val="2"/>
        <scheme val="minor"/>
      </rPr>
      <t xml:space="preserve">  emissions (</t>
    </r>
    <r>
      <rPr>
        <sz val="11"/>
        <color rgb="FF000066"/>
        <rFont val="Calibri"/>
        <family val="2"/>
        <scheme val="minor"/>
      </rPr>
      <t>Alkemade et al., 2009</t>
    </r>
    <r>
      <rPr>
        <sz val="11"/>
        <rFont val="Calibri"/>
        <family val="2"/>
        <scheme val="minor"/>
      </rPr>
      <t xml:space="preserve">; </t>
    </r>
    <r>
      <rPr>
        <sz val="11"/>
        <color rgb="FF000066"/>
        <rFont val="Calibri"/>
        <family val="2"/>
        <scheme val="minor"/>
      </rPr>
      <t>De Schryver et al., 2009</t>
    </r>
    <r>
      <rPr>
        <sz val="11"/>
        <rFont val="Calibri"/>
        <family val="2"/>
        <scheme val="minor"/>
      </rPr>
      <t>) and the EqF/(1 — MSA) ratio. The Ecoinvent classiﬁcation (</t>
    </r>
    <r>
      <rPr>
        <sz val="11"/>
        <color rgb="FF000066"/>
        <rFont val="Calibri"/>
        <family val="2"/>
        <scheme val="minor"/>
      </rPr>
      <t>Ecoinvent Centre, 2007</t>
    </r>
    <r>
      <rPr>
        <sz val="11"/>
        <rFont val="Calibri"/>
        <family val="2"/>
        <scheme val="minor"/>
      </rPr>
      <t xml:space="preserve">) of direct land use types is used as a default classiﬁcation and  is  connected  to the  land  use classiﬁcation  of </t>
    </r>
    <r>
      <rPr>
        <sz val="11"/>
        <color rgb="FF000066"/>
        <rFont val="Calibri"/>
        <family val="2"/>
        <scheme val="minor"/>
      </rPr>
      <t>Alkemade  et al.  (2009)</t>
    </r>
    <r>
      <rPr>
        <sz val="11"/>
        <rFont val="Calibri"/>
        <family val="2"/>
        <scheme val="minor"/>
      </rPr>
      <t>. "Hanafiah et al. 2012 https://doi.org/10.1016/j.jclepro.2012.06.016"</t>
    </r>
  </si>
  <si>
    <t>Superscript</t>
  </si>
  <si>
    <t>a</t>
  </si>
  <si>
    <t>d</t>
  </si>
  <si>
    <t>b</t>
  </si>
  <si>
    <t>c</t>
  </si>
  <si>
    <t>Arable</t>
  </si>
  <si>
    <t>a Generic land use classes were considered to be the land that is intensively used.</t>
  </si>
  <si>
    <t>d The equivalence factor for a hydroelectric reservoir area is set equal to one, reflecting the assumption that hydroelectric reservoirs flood the world-average land.</t>
  </si>
  <si>
    <t>b New land use type classification by subdivision into intensive, extensive and organic farming.</t>
  </si>
  <si>
    <t xml:space="preserve">c Marine area not included. </t>
  </si>
  <si>
    <t>Arable, intensive</t>
  </si>
  <si>
    <t>Arable, extensive</t>
  </si>
  <si>
    <t>Arable, non-irrigated, intensive</t>
  </si>
  <si>
    <t>Arable, non-irrigated, extensive</t>
  </si>
  <si>
    <t>Arable, organic farming</t>
  </si>
  <si>
    <t>Arable, non-irrigated, diverse-intensive</t>
  </si>
  <si>
    <t>Arable, non-irrigated, fallow</t>
  </si>
  <si>
    <t>Arable, non-irrigated, monotone-intensive</t>
  </si>
  <si>
    <t>Dump site, benthos</t>
  </si>
  <si>
    <t>Forest, intensive, clear cutting</t>
  </si>
  <si>
    <t>Forest, intensive, normal</t>
  </si>
  <si>
    <t>Forest, intensive, short-cycle</t>
  </si>
  <si>
    <t>Industrial area, benthos</t>
  </si>
  <si>
    <t>Industrial area, built up</t>
  </si>
  <si>
    <t>Industrial area, vegetation</t>
  </si>
  <si>
    <t>Pasture and meadow</t>
  </si>
  <si>
    <t>Pasture and meadow, extensive</t>
  </si>
  <si>
    <t>Pasture and meadow, intensive</t>
  </si>
  <si>
    <t>Permanent crop, fruit</t>
  </si>
  <si>
    <t>Permanent crop, fruit, extensive</t>
  </si>
  <si>
    <t>Permanent crop, fruit, intensive</t>
  </si>
  <si>
    <t>Permanent crop, vine</t>
  </si>
  <si>
    <t>Permanent crop, vine, extensive</t>
  </si>
  <si>
    <t>Permanent crop, vine, intensive</t>
  </si>
  <si>
    <t>Sea and ocean</t>
  </si>
  <si>
    <t>Tropical rain forest</t>
  </si>
  <si>
    <t>CO2 emissions, 20-year time horizon</t>
  </si>
  <si>
    <t>CO2 emissions, 100-year time horizon</t>
  </si>
  <si>
    <t>CO2 emissions, inﬁnite time horizon</t>
  </si>
  <si>
    <t>Intensive agriculture</t>
  </si>
  <si>
    <t>Low-input agriculture</t>
  </si>
  <si>
    <t>Built-up areas</t>
  </si>
  <si>
    <t>Secondary forest</t>
  </si>
  <si>
    <t>Lightly used natural forest</t>
  </si>
  <si>
    <t>Primary vegetation: forest</t>
  </si>
  <si>
    <t>(1-MSA), Hanafiah et al.</t>
  </si>
  <si>
    <t>Traffic area, rail embankment</t>
  </si>
  <si>
    <t>Traffic area, road embankment</t>
  </si>
  <si>
    <t>Water courses, artificial</t>
  </si>
  <si>
    <t>Water bodies, artificial</t>
  </si>
  <si>
    <t>Primary vegetation (grass or scrublands)</t>
  </si>
  <si>
    <t>w/o "Occupation"</t>
  </si>
  <si>
    <t>(1  - MSA)</t>
  </si>
  <si>
    <t>Exist in ecoinvent?</t>
  </si>
  <si>
    <t>(1-MSA) adjusted</t>
  </si>
  <si>
    <t>Description, Table 6.1. from Overview and methodology. Data quality guideline for the ecoinvent database version 3, Weidema et al. 2013</t>
  </si>
  <si>
    <t>Legend</t>
  </si>
  <si>
    <t>precautionary principle</t>
  </si>
  <si>
    <t>natural</t>
  </si>
  <si>
    <t>assimilate to</t>
  </si>
  <si>
    <t>merged with previous</t>
  </si>
  <si>
    <t>not matched automatically</t>
  </si>
  <si>
    <t>wrongly matched</t>
  </si>
  <si>
    <t>not matched because new</t>
  </si>
  <si>
    <t>Match Victor old?</t>
  </si>
  <si>
    <t>(1-MSA) LU-CBI old</t>
  </si>
  <si>
    <t>Same CF?</t>
  </si>
  <si>
    <t>not same 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</si>
</sst>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name val="Calibri"/>
      <family val="2"/>
      <scheme val="minor"/>
    </font>
    <font>
      <sz val="11"/>
      <color rgb="FF000000"/>
      <name val="Calibri"/>
      <family val="2"/>
      <scheme val="minor"/>
    </font>
    <font>
      <vertAlign val="subscript"/>
      <sz val="11"/>
      <name val="Calibri"/>
      <family val="2"/>
      <scheme val="minor"/>
    </font>
    <font>
      <sz val="11"/>
      <color rgb="FF000066"/>
      <name val="Calibri"/>
      <family val="2"/>
      <scheme val="minor"/>
    </font>
    <font>
      <vertAlign val="superscript"/>
      <sz val="11"/>
      <name val="Calibri"/>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69292"/>
        <bgColor indexed="64"/>
      </patternFill>
    </fill>
    <fill>
      <patternFill patternType="solid">
        <fgColor theme="9" tint="0.39997558519241921"/>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112">
    <xf numFmtId="0" fontId="0" fillId="0" borderId="0" xfId="0"/>
    <xf numFmtId="0" fontId="0" fillId="2" borderId="0" xfId="0" applyFill="1"/>
    <xf numFmtId="0" fontId="0" fillId="0" borderId="0" xfId="0" applyAlignment="1">
      <alignment horizontal="center"/>
    </xf>
    <xf numFmtId="2" fontId="0" fillId="0" borderId="0" xfId="0" applyNumberFormat="1" applyAlignment="1">
      <alignment horizontal="center"/>
    </xf>
    <xf numFmtId="2" fontId="0" fillId="0" borderId="0" xfId="0" applyNumberFormat="1"/>
    <xf numFmtId="2" fontId="1" fillId="0" borderId="0" xfId="0" applyNumberFormat="1" applyFont="1" applyAlignment="1">
      <alignment horizontal="center"/>
    </xf>
    <xf numFmtId="0" fontId="0" fillId="0" borderId="0" xfId="0" applyFont="1" applyFill="1" applyAlignment="1">
      <alignment horizontal="right" vertical="center"/>
    </xf>
    <xf numFmtId="0" fontId="0" fillId="0" borderId="0" xfId="0" applyFont="1" applyFill="1" applyAlignment="1">
      <alignment horizontal="left" vertical="center"/>
    </xf>
    <xf numFmtId="0" fontId="2" fillId="0" borderId="0" xfId="0" applyFont="1" applyAlignment="1">
      <alignment horizontal="center"/>
    </xf>
    <xf numFmtId="0" fontId="0" fillId="3" borderId="0" xfId="0" applyFill="1"/>
    <xf numFmtId="0" fontId="0" fillId="3" borderId="0" xfId="0" applyFill="1" applyAlignment="1">
      <alignment horizontal="center"/>
    </xf>
    <xf numFmtId="0" fontId="7" fillId="5" borderId="0" xfId="0" applyFont="1" applyFill="1"/>
    <xf numFmtId="0" fontId="7" fillId="5" borderId="0" xfId="0" applyFont="1" applyFill="1" applyAlignment="1">
      <alignment horizontal="center"/>
    </xf>
    <xf numFmtId="0" fontId="2" fillId="5" borderId="0" xfId="0" applyFont="1" applyFill="1"/>
    <xf numFmtId="0" fontId="0" fillId="0" borderId="0" xfId="0" applyAlignment="1">
      <alignment vertical="center"/>
    </xf>
    <xf numFmtId="0" fontId="2" fillId="5" borderId="0" xfId="0" applyFont="1" applyFill="1" applyAlignment="1">
      <alignment vertical="center"/>
    </xf>
    <xf numFmtId="0" fontId="0" fillId="0" borderId="0" xfId="0" applyBorder="1"/>
    <xf numFmtId="0" fontId="7" fillId="0" borderId="0" xfId="0" applyFont="1" applyFill="1" applyBorder="1" applyAlignment="1">
      <alignment horizontal="left" vertical="top" wrapText="1"/>
    </xf>
    <xf numFmtId="0" fontId="8" fillId="0" borderId="0" xfId="0" applyFont="1" applyFill="1" applyBorder="1" applyAlignment="1">
      <alignment horizontal="left" wrapText="1"/>
    </xf>
    <xf numFmtId="0" fontId="7" fillId="0" borderId="0" xfId="0" applyFont="1" applyFill="1" applyBorder="1" applyAlignment="1">
      <alignment horizontal="left" vertical="center"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wrapText="1"/>
    </xf>
    <xf numFmtId="0" fontId="7" fillId="0" borderId="3" xfId="0" applyFont="1" applyFill="1" applyBorder="1" applyAlignment="1">
      <alignment horizontal="left" vertical="top" wrapText="1"/>
    </xf>
    <xf numFmtId="0" fontId="7" fillId="0" borderId="1" xfId="0" applyFont="1" applyFill="1" applyBorder="1" applyAlignment="1">
      <alignment horizontal="left" vertical="center" wrapText="1"/>
    </xf>
    <xf numFmtId="0" fontId="8" fillId="0" borderId="1" xfId="0" applyFont="1" applyFill="1" applyBorder="1" applyAlignment="1">
      <alignment horizontal="left" vertical="top"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0" xfId="0" applyAlignment="1">
      <alignment horizontal="center" vertical="center"/>
    </xf>
    <xf numFmtId="0" fontId="0" fillId="0" borderId="0" xfId="0" applyFont="1"/>
    <xf numFmtId="0" fontId="0" fillId="0" borderId="6"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0" fontId="0" fillId="0" borderId="4" xfId="0" applyFont="1" applyFill="1" applyBorder="1" applyAlignment="1">
      <alignment horizontal="left" vertical="center"/>
    </xf>
    <xf numFmtId="0" fontId="7" fillId="0" borderId="6" xfId="0" applyFont="1" applyFill="1" applyBorder="1" applyAlignment="1">
      <alignment vertical="center"/>
    </xf>
    <xf numFmtId="0" fontId="7" fillId="0" borderId="6" xfId="0" applyFont="1" applyFill="1" applyBorder="1" applyAlignment="1">
      <alignment horizontal="left" vertical="center"/>
    </xf>
    <xf numFmtId="0" fontId="7" fillId="0" borderId="5" xfId="0" applyFont="1" applyFill="1" applyBorder="1" applyAlignment="1">
      <alignment horizontal="left" vertical="center"/>
    </xf>
    <xf numFmtId="0" fontId="7" fillId="0" borderId="5" xfId="0" applyFont="1" applyFill="1" applyBorder="1" applyAlignment="1">
      <alignment vertical="center"/>
    </xf>
    <xf numFmtId="0" fontId="7" fillId="0" borderId="0" xfId="0" applyFont="1" applyFill="1" applyBorder="1" applyAlignment="1">
      <alignment horizontal="left" vertical="center"/>
    </xf>
    <xf numFmtId="0" fontId="7" fillId="0" borderId="0" xfId="0" applyFont="1" applyFill="1" applyBorder="1" applyAlignment="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0" xfId="0" applyFill="1" applyBorder="1" applyAlignment="1">
      <alignment horizontal="right" vertical="center"/>
    </xf>
    <xf numFmtId="0" fontId="2" fillId="5" borderId="0" xfId="0" applyFont="1" applyFill="1" applyAlignment="1">
      <alignment horizontal="center"/>
    </xf>
    <xf numFmtId="0" fontId="7" fillId="3" borderId="0" xfId="0" applyFont="1" applyFill="1" applyBorder="1" applyAlignment="1">
      <alignment horizontal="left" vertical="center"/>
    </xf>
    <xf numFmtId="0" fontId="0" fillId="3" borderId="0" xfId="0" applyFont="1" applyFill="1" applyBorder="1" applyAlignment="1">
      <alignment horizontal="left" vertical="center"/>
    </xf>
    <xf numFmtId="0" fontId="0" fillId="3" borderId="0" xfId="0" applyFont="1" applyFill="1" applyBorder="1" applyAlignment="1">
      <alignment vertical="center"/>
    </xf>
    <xf numFmtId="2" fontId="8" fillId="3" borderId="0" xfId="0" applyNumberFormat="1" applyFont="1" applyFill="1" applyBorder="1" applyAlignment="1">
      <alignment horizontal="left" vertical="center" shrinkToFit="1"/>
    </xf>
    <xf numFmtId="0" fontId="0" fillId="3" borderId="4" xfId="0" applyFont="1" applyFill="1" applyBorder="1" applyAlignment="1">
      <alignment horizontal="left" vertical="center"/>
    </xf>
    <xf numFmtId="0" fontId="0" fillId="3" borderId="4" xfId="0" applyFont="1" applyFill="1" applyBorder="1" applyAlignment="1">
      <alignment vertical="center"/>
    </xf>
    <xf numFmtId="2" fontId="8" fillId="3" borderId="4" xfId="0" applyNumberFormat="1" applyFont="1" applyFill="1" applyBorder="1" applyAlignment="1">
      <alignment horizontal="left" vertical="center" shrinkToFit="1"/>
    </xf>
    <xf numFmtId="0" fontId="7" fillId="4" borderId="0" xfId="0" applyFont="1" applyFill="1" applyBorder="1" applyAlignment="1">
      <alignment horizontal="left" vertical="center"/>
    </xf>
    <xf numFmtId="0" fontId="7" fillId="4" borderId="0" xfId="0" applyFont="1" applyFill="1" applyBorder="1" applyAlignment="1">
      <alignment vertical="center"/>
    </xf>
    <xf numFmtId="0" fontId="0" fillId="4" borderId="0" xfId="0" applyFill="1" applyBorder="1" applyAlignment="1">
      <alignment horizontal="right" vertical="center"/>
    </xf>
    <xf numFmtId="0" fontId="0" fillId="0" borderId="0" xfId="0" applyAlignment="1">
      <alignment horizontal="left" vertical="top" wrapText="1"/>
    </xf>
    <xf numFmtId="0" fontId="0" fillId="4" borderId="0" xfId="0" applyFill="1" applyAlignment="1">
      <alignment horizontal="center" vertical="center"/>
    </xf>
    <xf numFmtId="0" fontId="7" fillId="0" borderId="4" xfId="0" applyFont="1" applyFill="1" applyBorder="1" applyAlignment="1">
      <alignment horizontal="left" vertical="center"/>
    </xf>
    <xf numFmtId="0" fontId="0" fillId="0" borderId="5" xfId="0" applyFont="1" applyFill="1" applyBorder="1" applyAlignment="1">
      <alignment horizontal="left" vertical="center"/>
    </xf>
    <xf numFmtId="0" fontId="0" fillId="0" borderId="4"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vertical="center"/>
    </xf>
    <xf numFmtId="0" fontId="0" fillId="0" borderId="0" xfId="0" applyAlignment="1">
      <alignment horizontal="left" vertical="center"/>
    </xf>
    <xf numFmtId="0" fontId="0" fillId="0" borderId="0" xfId="0" applyFill="1" applyBorder="1" applyAlignment="1">
      <alignment horizontal="left" vertical="center" wrapText="1"/>
    </xf>
    <xf numFmtId="0" fontId="0" fillId="4" borderId="0" xfId="0" applyFill="1" applyBorder="1" applyAlignment="1">
      <alignment horizontal="left" vertical="center" wrapText="1"/>
    </xf>
    <xf numFmtId="164" fontId="8" fillId="0" borderId="5" xfId="0" applyNumberFormat="1" applyFont="1" applyFill="1" applyBorder="1" applyAlignment="1">
      <alignment horizontal="center" vertical="center" shrinkToFit="1"/>
    </xf>
    <xf numFmtId="164" fontId="8" fillId="4" borderId="0" xfId="0" applyNumberFormat="1" applyFont="1" applyFill="1" applyBorder="1" applyAlignment="1">
      <alignment horizontal="center" vertical="center" shrinkToFit="1"/>
    </xf>
    <xf numFmtId="164" fontId="8" fillId="0" borderId="0" xfId="0" applyNumberFormat="1" applyFont="1" applyFill="1" applyBorder="1" applyAlignment="1">
      <alignment horizontal="center" vertical="center" shrinkToFit="1"/>
    </xf>
    <xf numFmtId="2" fontId="8" fillId="0" borderId="0" xfId="0" applyNumberFormat="1" applyFont="1" applyFill="1" applyBorder="1" applyAlignment="1">
      <alignment horizontal="center" vertical="center" shrinkToFit="1"/>
    </xf>
    <xf numFmtId="1" fontId="8" fillId="0" borderId="0" xfId="0" applyNumberFormat="1" applyFont="1" applyFill="1" applyBorder="1" applyAlignment="1">
      <alignment horizontal="center" vertical="center" shrinkToFit="1"/>
    </xf>
    <xf numFmtId="0" fontId="2" fillId="6" borderId="0" xfId="0" applyFont="1" applyFill="1" applyAlignment="1">
      <alignment horizontal="center"/>
    </xf>
    <xf numFmtId="0" fontId="2" fillId="5" borderId="0" xfId="0" applyFont="1"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8" borderId="0"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0" borderId="0" xfId="0" applyBorder="1" applyAlignment="1">
      <alignment horizontal="left" vertical="top" wrapText="1"/>
    </xf>
    <xf numFmtId="0" fontId="0" fillId="0" borderId="1" xfId="0" applyBorder="1" applyAlignment="1">
      <alignment horizontal="left" vertical="top" wrapText="1"/>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wrapText="1"/>
    </xf>
    <xf numFmtId="0" fontId="7" fillId="0" borderId="5" xfId="0" applyFont="1" applyFill="1" applyBorder="1" applyAlignment="1">
      <alignment horizontal="center" vertical="center"/>
    </xf>
    <xf numFmtId="0" fontId="7" fillId="10" borderId="4" xfId="0" applyFont="1" applyFill="1" applyBorder="1" applyAlignment="1">
      <alignment horizontal="center" vertical="center"/>
    </xf>
    <xf numFmtId="0" fontId="7" fillId="10" borderId="0" xfId="0" applyFont="1" applyFill="1" applyBorder="1" applyAlignment="1">
      <alignment horizontal="center" vertical="center"/>
    </xf>
    <xf numFmtId="0" fontId="0" fillId="0" borderId="0" xfId="0" applyFont="1" applyFill="1" applyBorder="1" applyAlignment="1">
      <alignment horizontal="center" vertical="center"/>
    </xf>
    <xf numFmtId="0" fontId="7" fillId="9" borderId="0" xfId="0" applyFont="1" applyFill="1" applyBorder="1" applyAlignment="1">
      <alignment horizontal="center" vertical="center"/>
    </xf>
    <xf numFmtId="0" fontId="7" fillId="9" borderId="4" xfId="0" applyFont="1" applyFill="1" applyBorder="1" applyAlignment="1">
      <alignment horizontal="center" vertical="center"/>
    </xf>
    <xf numFmtId="0" fontId="7" fillId="10" borderId="5" xfId="0" applyFont="1" applyFill="1" applyBorder="1" applyAlignment="1">
      <alignment horizontal="center" vertical="center"/>
    </xf>
    <xf numFmtId="0" fontId="0" fillId="0" borderId="6"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4" xfId="0" applyFont="1" applyFill="1" applyBorder="1" applyAlignment="1">
      <alignment horizontal="center" vertical="center"/>
    </xf>
    <xf numFmtId="0" fontId="0" fillId="11" borderId="0" xfId="0" applyFill="1" applyAlignment="1">
      <alignment horizontal="center" vertical="center"/>
    </xf>
    <xf numFmtId="0" fontId="0" fillId="7" borderId="0" xfId="0" applyFill="1" applyAlignment="1">
      <alignment horizontal="left" vertical="center"/>
    </xf>
    <xf numFmtId="0" fontId="0" fillId="8" borderId="0" xfId="0" applyFill="1" applyBorder="1" applyAlignment="1">
      <alignment horizontal="left" vertical="center"/>
    </xf>
    <xf numFmtId="0" fontId="0" fillId="11" borderId="0" xfId="0" applyFill="1" applyAlignment="1">
      <alignment horizontal="left"/>
    </xf>
    <xf numFmtId="0" fontId="0" fillId="9" borderId="0" xfId="0" applyFill="1" applyAlignment="1">
      <alignment horizontal="left" vertical="center"/>
    </xf>
    <xf numFmtId="0" fontId="0" fillId="4" borderId="0" xfId="0" applyFill="1" applyAlignment="1">
      <alignment horizontal="left" vertical="center"/>
    </xf>
    <xf numFmtId="0" fontId="0" fillId="12" borderId="0" xfId="0" applyFill="1" applyAlignment="1">
      <alignment horizontal="center" vertical="center"/>
    </xf>
    <xf numFmtId="0" fontId="0" fillId="12" borderId="1" xfId="0" applyFill="1" applyBorder="1" applyAlignment="1">
      <alignment horizontal="center" vertical="center"/>
    </xf>
    <xf numFmtId="0" fontId="0" fillId="10" borderId="0" xfId="0" applyFill="1" applyAlignment="1">
      <alignment horizontal="center" vertical="center"/>
    </xf>
    <xf numFmtId="0" fontId="0" fillId="10" borderId="1" xfId="0" applyFill="1" applyBorder="1" applyAlignment="1">
      <alignment horizontal="center" vertical="center"/>
    </xf>
    <xf numFmtId="0" fontId="0" fillId="10" borderId="0" xfId="0" applyFill="1" applyBorder="1" applyAlignment="1">
      <alignment horizontal="center" vertical="center"/>
    </xf>
    <xf numFmtId="0" fontId="2" fillId="0" borderId="0" xfId="0" applyFont="1"/>
    <xf numFmtId="0" fontId="2" fillId="6" borderId="0" xfId="0" applyFont="1" applyFill="1"/>
    <xf numFmtId="0" fontId="2" fillId="3" borderId="0" xfId="0" applyFont="1" applyFill="1"/>
    <xf numFmtId="0" fontId="2" fillId="13" borderId="0" xfId="0" applyFont="1" applyFill="1" applyAlignment="1">
      <alignment horizontal="center"/>
    </xf>
    <xf numFmtId="0" fontId="1" fillId="0" borderId="0" xfId="0" applyFont="1" applyAlignment="1">
      <alignment horizontal="center"/>
    </xf>
    <xf numFmtId="2" fontId="0" fillId="3" borderId="0" xfId="0" applyNumberFormat="1" applyFill="1"/>
    <xf numFmtId="2" fontId="0" fillId="3" borderId="0" xfId="0" applyNumberFormat="1" applyFill="1" applyAlignment="1">
      <alignment horizontal="center"/>
    </xf>
  </cellXfs>
  <cellStyles count="1">
    <cellStyle name="Normal" xfId="0" builtinId="0"/>
  </cellStyles>
  <dxfs count="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69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
  <sheetViews>
    <sheetView tabSelected="1" workbookViewId="0">
      <selection activeCell="N8" sqref="N8"/>
    </sheetView>
  </sheetViews>
  <sheetFormatPr defaultColWidth="11.5703125" defaultRowHeight="15" x14ac:dyDescent="0.25"/>
  <cols>
    <col min="1" max="1" width="49.85546875" bestFit="1" customWidth="1"/>
    <col min="2" max="2" width="15.5703125" bestFit="1" customWidth="1"/>
    <col min="3" max="3" width="4.85546875" bestFit="1" customWidth="1"/>
    <col min="4" max="4" width="8.5703125" style="2" bestFit="1" customWidth="1"/>
    <col min="6" max="6" width="18.5703125" style="2" customWidth="1"/>
    <col min="7" max="7" width="20.42578125" bestFit="1" customWidth="1"/>
    <col min="8" max="8" width="21.5703125" bestFit="1" customWidth="1"/>
    <col min="9" max="9" width="13.42578125" bestFit="1" customWidth="1"/>
    <col min="10" max="10" width="14.7109375" bestFit="1" customWidth="1"/>
    <col min="14" max="14" width="12" bestFit="1" customWidth="1"/>
  </cols>
  <sheetData>
    <row r="1" spans="1:14" x14ac:dyDescent="0.25">
      <c r="A1" s="1" t="s">
        <v>63</v>
      </c>
      <c r="E1" t="s">
        <v>64</v>
      </c>
      <c r="F1" s="71" t="s">
        <v>395</v>
      </c>
      <c r="G1" s="106" t="s">
        <v>396</v>
      </c>
      <c r="H1" s="8" t="s">
        <v>110</v>
      </c>
      <c r="I1" s="107" t="s">
        <v>109</v>
      </c>
      <c r="J1" s="107" t="s">
        <v>105</v>
      </c>
      <c r="K1" s="108" t="s">
        <v>397</v>
      </c>
      <c r="N1" s="105" t="s">
        <v>387</v>
      </c>
    </row>
    <row r="2" spans="1:14" x14ac:dyDescent="0.25">
      <c r="A2" t="s">
        <v>0</v>
      </c>
      <c r="B2" t="s">
        <v>1</v>
      </c>
      <c r="C2" t="s">
        <v>2</v>
      </c>
      <c r="D2" t="s">
        <v>3</v>
      </c>
      <c r="E2" s="4">
        <v>0.9</v>
      </c>
      <c r="F2" s="2" t="str">
        <f>IFERROR(IF(A2=VLOOKUP(A2,Land_use_CBI!$A$2:$A$39,1,FALSE),"Match"),"No match")</f>
        <v>Match</v>
      </c>
      <c r="G2" s="3">
        <f>IF(F2="Match",VLOOKUP(A2,Land_use_CBI!$A$2:$B$39,2,FALSE),"_")</f>
        <v>0.9</v>
      </c>
      <c r="H2" s="2" t="str">
        <f>IFERROR(IF(A2=VLOOKUP(A2,'Occupation flows in ecoinvent'!$B$2:$B$58,1,FALSE),"Match"),"No match")</f>
        <v>Match</v>
      </c>
      <c r="I2" s="2" t="str">
        <f>IFERROR(IF(A2=VLOOKUP(A2,'Occupation flows in ecoinvent'!$B$2:$B$58,1,FALSE),"Match"),"No match")</f>
        <v>Match</v>
      </c>
      <c r="J2" s="2">
        <f>IF(I2="Match",VLOOKUP(A2,'Occupation flows in ecoinvent'!$B$2:$F$58,4,FALSE),"_")</f>
        <v>0.9</v>
      </c>
      <c r="K2" s="2" t="str">
        <f>IF(E2=J2,"Yes","No")</f>
        <v>Yes</v>
      </c>
      <c r="N2" s="12" t="s">
        <v>112</v>
      </c>
    </row>
    <row r="3" spans="1:14" x14ac:dyDescent="0.25">
      <c r="A3" t="s">
        <v>4</v>
      </c>
      <c r="B3" t="s">
        <v>1</v>
      </c>
      <c r="C3" t="s">
        <v>2</v>
      </c>
      <c r="D3" s="2" t="s">
        <v>3</v>
      </c>
      <c r="E3" s="4">
        <v>0.9</v>
      </c>
      <c r="F3" s="2" t="str">
        <f>IFERROR(IF(A3=VLOOKUP(A3,Land_use_CBI!$A$2:$A$39,1,FALSE),"Match"),"No match")</f>
        <v>No match</v>
      </c>
      <c r="G3" s="3" t="str">
        <f>IF(F3="Match",VLOOKUP(A3,Land_use_CBI!$A$2:$B$39,2,FALSE),"_")</f>
        <v>_</v>
      </c>
      <c r="H3" s="2" t="str">
        <f>IFERROR(IF(A3=VLOOKUP(A3,'Occupation flows in ecoinvent'!$B$2:$B$58,1,FALSE),"Match"),"No match")</f>
        <v>Match</v>
      </c>
      <c r="I3" s="2" t="str">
        <f>IFERROR(IF(A3=VLOOKUP(A3,'Occupation flows in ecoinvent'!$B$2:$B$58,1,FALSE),"Match"),"No match")</f>
        <v>Match</v>
      </c>
      <c r="J3" s="2">
        <f>IF(I3="Match",VLOOKUP(A3,'Occupation flows in ecoinvent'!$B$2:$F$58,4,FALSE),"_")</f>
        <v>0.9</v>
      </c>
      <c r="K3" s="2" t="str">
        <f t="shared" ref="K3:K66" si="0">IF(E3=J3,"Yes","No")</f>
        <v>Yes</v>
      </c>
      <c r="N3" s="10" t="s">
        <v>111</v>
      </c>
    </row>
    <row r="4" spans="1:14" x14ac:dyDescent="0.25">
      <c r="A4" t="s">
        <v>5</v>
      </c>
      <c r="B4" t="s">
        <v>1</v>
      </c>
      <c r="C4" t="s">
        <v>2</v>
      </c>
      <c r="D4" t="s">
        <v>3</v>
      </c>
      <c r="E4" s="4">
        <v>0.9</v>
      </c>
      <c r="F4" s="2" t="str">
        <f>IFERROR(IF(A4=VLOOKUP(A4,Land_use_CBI!$A$2:$A$39,1,FALSE),"Match"),"No match")</f>
        <v>Match</v>
      </c>
      <c r="G4" s="3">
        <f>IF(F4="Match",VLOOKUP(A4,Land_use_CBI!$A$2:$B$39,2,FALSE),"_")</f>
        <v>0.9</v>
      </c>
      <c r="H4" s="2" t="str">
        <f>IFERROR(IF(A4=VLOOKUP(A4,'Occupation flows in ecoinvent'!$B$2:$B$58,1,FALSE),"Match"),"No match")</f>
        <v>Match</v>
      </c>
      <c r="I4" s="2" t="str">
        <f>IFERROR(IF(A4=VLOOKUP(A4,'Occupation flows in ecoinvent'!$B$2:$B$58,1,FALSE),"Match"),"No match")</f>
        <v>Match</v>
      </c>
      <c r="J4" s="2">
        <f>IF(I4="Match",VLOOKUP(A4,'Occupation flows in ecoinvent'!$B$2:$F$58,4,FALSE),"_")</f>
        <v>0.9</v>
      </c>
      <c r="K4" s="2" t="str">
        <f t="shared" si="0"/>
        <v>Yes</v>
      </c>
      <c r="N4" s="2" t="s">
        <v>398</v>
      </c>
    </row>
    <row r="5" spans="1:14" x14ac:dyDescent="0.25">
      <c r="A5" t="s">
        <v>6</v>
      </c>
      <c r="B5" t="s">
        <v>1</v>
      </c>
      <c r="C5" t="s">
        <v>2</v>
      </c>
      <c r="D5" t="s">
        <v>3</v>
      </c>
      <c r="E5" s="4">
        <v>0.9</v>
      </c>
      <c r="F5" s="2" t="str">
        <f>IFERROR(IF(A5=VLOOKUP(A5,Land_use_CBI!$A$2:$A$39,1,FALSE),"Match"),"No match")</f>
        <v>Match</v>
      </c>
      <c r="G5" s="3">
        <f>IF(F5="Match",VLOOKUP(A5,Land_use_CBI!$A$2:$B$39,2,FALSE),"_")</f>
        <v>0.9</v>
      </c>
      <c r="H5" s="2" t="str">
        <f>IFERROR(IF(A5=VLOOKUP(A5,'Occupation flows in ecoinvent'!$B$2:$B$58,1,FALSE),"Match"),"No match")</f>
        <v>Match</v>
      </c>
      <c r="I5" s="2" t="str">
        <f>IFERROR(IF(A5=VLOOKUP(A5,'Occupation flows in ecoinvent'!$B$2:$B$58,1,FALSE),"Match"),"No match")</f>
        <v>Match</v>
      </c>
      <c r="J5" s="2">
        <f>IF(I5="Match",VLOOKUP(A5,'Occupation flows in ecoinvent'!$B$2:$F$58,4,FALSE),"_")</f>
        <v>0.9</v>
      </c>
      <c r="K5" s="2" t="str">
        <f t="shared" si="0"/>
        <v>Yes</v>
      </c>
    </row>
    <row r="6" spans="1:14" x14ac:dyDescent="0.25">
      <c r="A6" t="s">
        <v>7</v>
      </c>
      <c r="B6" t="s">
        <v>1</v>
      </c>
      <c r="C6" t="s">
        <v>2</v>
      </c>
      <c r="D6" t="s">
        <v>3</v>
      </c>
      <c r="E6" s="4">
        <v>0.9</v>
      </c>
      <c r="F6" s="2" t="str">
        <f>IFERROR(IF(A6=VLOOKUP(A6,Land_use_CBI!$A$2:$A$39,1,FALSE),"Match"),"No match")</f>
        <v>Match</v>
      </c>
      <c r="G6" s="5">
        <f>IF(F6="Match",VLOOKUP(A6,Land_use_CBI!$A$2:$B$39,2,FALSE),"_")</f>
        <v>0.7</v>
      </c>
      <c r="H6" s="2" t="str">
        <f>IFERROR(IF(A6=VLOOKUP(A6,'Occupation flows in ecoinvent'!$B$2:$B$58,1,FALSE),"Match"),"No match")</f>
        <v>Match</v>
      </c>
      <c r="I6" s="2" t="str">
        <f>IFERROR(IF(A6=VLOOKUP(A6,'Occupation flows in ecoinvent'!$B$2:$B$58,1,FALSE),"Match"),"No match")</f>
        <v>Match</v>
      </c>
      <c r="J6" s="109">
        <f>IF(I6="Match",VLOOKUP(A6,'Occupation flows in ecoinvent'!$B$2:$F$58,4,FALSE),"_")</f>
        <v>0.7</v>
      </c>
      <c r="K6" s="2" t="str">
        <f t="shared" si="0"/>
        <v>No</v>
      </c>
    </row>
    <row r="7" spans="1:14" x14ac:dyDescent="0.25">
      <c r="A7" t="s">
        <v>8</v>
      </c>
      <c r="B7" t="s">
        <v>1</v>
      </c>
      <c r="C7" t="s">
        <v>2</v>
      </c>
      <c r="D7" t="s">
        <v>3</v>
      </c>
      <c r="E7" s="4">
        <v>0.9</v>
      </c>
      <c r="F7" s="2" t="str">
        <f>IFERROR(IF(A7=VLOOKUP(A7,Land_use_CBI!$A$2:$A$39,1,FALSE),"Match"),"No match")</f>
        <v>Match</v>
      </c>
      <c r="G7" s="3">
        <f>IF(F7="Match",VLOOKUP(A7,Land_use_CBI!$A$2:$B$39,2,FALSE),"_")</f>
        <v>0.9</v>
      </c>
      <c r="H7" s="2" t="str">
        <f>IFERROR(IF(A7=VLOOKUP(A7,'Occupation flows in ecoinvent'!$B$2:$B$58,1,FALSE),"Match"),"No match")</f>
        <v>Match</v>
      </c>
      <c r="I7" s="2" t="str">
        <f>IFERROR(IF(A7=VLOOKUP(A7,'Occupation flows in ecoinvent'!$B$2:$B$58,1,FALSE),"Match"),"No match")</f>
        <v>Match</v>
      </c>
      <c r="J7" s="2">
        <f>IF(I7="Match",VLOOKUP(A7,'Occupation flows in ecoinvent'!$B$2:$F$58,4,FALSE),"_")</f>
        <v>0.9</v>
      </c>
      <c r="K7" s="2" t="str">
        <f t="shared" si="0"/>
        <v>Yes</v>
      </c>
    </row>
    <row r="8" spans="1:14" x14ac:dyDescent="0.25">
      <c r="A8" t="s">
        <v>9</v>
      </c>
      <c r="B8" t="s">
        <v>1</v>
      </c>
      <c r="C8" t="s">
        <v>2</v>
      </c>
      <c r="D8" t="s">
        <v>3</v>
      </c>
      <c r="E8" s="4">
        <v>0.9</v>
      </c>
      <c r="F8" s="2" t="str">
        <f>IFERROR(IF(A8=VLOOKUP(A8,Land_use_CBI!$A$2:$A$39,1,FALSE),"Match"),"No match")</f>
        <v>Match</v>
      </c>
      <c r="G8" s="3">
        <f>IF(F8="Match",VLOOKUP(A8,Land_use_CBI!$A$2:$B$39,2,FALSE),"_")</f>
        <v>0.9</v>
      </c>
      <c r="H8" s="2" t="str">
        <f>IFERROR(IF(A8=VLOOKUP(A8,'Occupation flows in ecoinvent'!$B$2:$B$58,1,FALSE),"Match"),"No match")</f>
        <v>Match</v>
      </c>
      <c r="I8" s="2" t="str">
        <f>IFERROR(IF(A8=VLOOKUP(A8,'Occupation flows in ecoinvent'!$B$2:$B$58,1,FALSE),"Match"),"No match")</f>
        <v>Match</v>
      </c>
      <c r="J8" s="2">
        <f>IF(I8="Match",VLOOKUP(A8,'Occupation flows in ecoinvent'!$B$2:$F$58,4,FALSE),"_")</f>
        <v>0.9</v>
      </c>
      <c r="K8" s="2" t="str">
        <f t="shared" si="0"/>
        <v>Yes</v>
      </c>
    </row>
    <row r="9" spans="1:14" x14ac:dyDescent="0.25">
      <c r="A9" t="s">
        <v>10</v>
      </c>
      <c r="B9" t="s">
        <v>1</v>
      </c>
      <c r="C9" t="s">
        <v>2</v>
      </c>
      <c r="D9" t="s">
        <v>3</v>
      </c>
      <c r="E9" s="4">
        <v>0.9</v>
      </c>
      <c r="F9" s="2" t="str">
        <f>IFERROR(IF(A9=VLOOKUP(A9,Land_use_CBI!$A$2:$A$39,1,FALSE),"Match"),"No match")</f>
        <v>Match</v>
      </c>
      <c r="G9" s="5">
        <f>IF(F9="Match",VLOOKUP(A9,Land_use_CBI!$A$2:$B$39,2,FALSE),"_")</f>
        <v>0.7</v>
      </c>
      <c r="H9" s="2" t="str">
        <f>IFERROR(IF(A9=VLOOKUP(A9,'Occupation flows in ecoinvent'!$B$2:$B$58,1,FALSE),"Match"),"No match")</f>
        <v>Match</v>
      </c>
      <c r="I9" s="2" t="str">
        <f>IFERROR(IF(A9=VLOOKUP(A9,'Occupation flows in ecoinvent'!$B$2:$B$58,1,FALSE),"Match"),"No match")</f>
        <v>Match</v>
      </c>
      <c r="J9" s="109">
        <f>IF(I9="Match",VLOOKUP(A9,'Occupation flows in ecoinvent'!$B$2:$F$58,4,FALSE),"_")</f>
        <v>0.7</v>
      </c>
      <c r="K9" s="2" t="str">
        <f t="shared" si="0"/>
        <v>No</v>
      </c>
    </row>
    <row r="10" spans="1:14" x14ac:dyDescent="0.25">
      <c r="A10" t="s">
        <v>11</v>
      </c>
      <c r="B10" t="s">
        <v>1</v>
      </c>
      <c r="C10" t="s">
        <v>2</v>
      </c>
      <c r="D10" t="s">
        <v>3</v>
      </c>
      <c r="E10" s="4">
        <v>0.9</v>
      </c>
      <c r="F10" s="2" t="str">
        <f>IFERROR(IF(A10=VLOOKUP(A10,Land_use_CBI!$A$2:$A$39,1,FALSE),"Match"),"No match")</f>
        <v>Match</v>
      </c>
      <c r="G10" s="3">
        <f>IF(F10="Match",VLOOKUP(A10,Land_use_CBI!$A$2:$B$39,2,FALSE),"_")</f>
        <v>0.9</v>
      </c>
      <c r="H10" s="2" t="str">
        <f>IFERROR(IF(A10=VLOOKUP(A10,'Occupation flows in ecoinvent'!$B$2:$B$58,1,FALSE),"Match"),"No match")</f>
        <v>Match</v>
      </c>
      <c r="I10" s="2" t="str">
        <f>IFERROR(IF(A10=VLOOKUP(A10,'Occupation flows in ecoinvent'!$B$2:$B$58,1,FALSE),"Match"),"No match")</f>
        <v>Match</v>
      </c>
      <c r="J10" s="2">
        <f>IF(I10="Match",VLOOKUP(A10,'Occupation flows in ecoinvent'!$B$2:$F$58,4,FALSE),"_")</f>
        <v>0.9</v>
      </c>
      <c r="K10" s="2" t="str">
        <f t="shared" si="0"/>
        <v>Yes</v>
      </c>
    </row>
    <row r="11" spans="1:14" x14ac:dyDescent="0.25">
      <c r="A11" t="s">
        <v>12</v>
      </c>
      <c r="B11" t="s">
        <v>1</v>
      </c>
      <c r="C11" t="s">
        <v>2</v>
      </c>
      <c r="D11" t="s">
        <v>3</v>
      </c>
      <c r="E11" s="4">
        <v>0.9</v>
      </c>
      <c r="F11" s="2" t="str">
        <f>IFERROR(IF(A11=VLOOKUP(A11,Land_use_CBI!$A$2:$A$39,1,FALSE),"Match"),"No match")</f>
        <v>Match</v>
      </c>
      <c r="G11" s="3">
        <f>IF(F11="Match",VLOOKUP(A11,Land_use_CBI!$A$2:$B$39,2,FALSE),"_")</f>
        <v>0.9</v>
      </c>
      <c r="H11" s="2" t="str">
        <f>IFERROR(IF(A11=VLOOKUP(A11,'Occupation flows in ecoinvent'!$B$2:$B$58,1,FALSE),"Match"),"No match")</f>
        <v>Match</v>
      </c>
      <c r="I11" s="2" t="str">
        <f>IFERROR(IF(A11=VLOOKUP(A11,'Occupation flows in ecoinvent'!$B$2:$B$58,1,FALSE),"Match"),"No match")</f>
        <v>Match</v>
      </c>
      <c r="J11" s="2">
        <f>IF(I11="Match",VLOOKUP(A11,'Occupation flows in ecoinvent'!$B$2:$F$58,4,FALSE),"_")</f>
        <v>0.9</v>
      </c>
      <c r="K11" s="2" t="str">
        <f t="shared" si="0"/>
        <v>Yes</v>
      </c>
    </row>
    <row r="12" spans="1:14" x14ac:dyDescent="0.25">
      <c r="A12" s="11" t="s">
        <v>13</v>
      </c>
      <c r="B12" s="11" t="s">
        <v>1</v>
      </c>
      <c r="C12" s="11" t="s">
        <v>2</v>
      </c>
      <c r="D12" s="12" t="s">
        <v>3</v>
      </c>
      <c r="E12" s="4">
        <v>0.9</v>
      </c>
      <c r="F12" s="2" t="str">
        <f>IFERROR(IF(A12=VLOOKUP(A12,Land_use_CBI!$A$2:$A$39,1,FALSE),"Match"),"No match")</f>
        <v>No match</v>
      </c>
      <c r="G12" s="3" t="str">
        <f>IF(F12="Match",VLOOKUP(A12,Land_use_CBI!$A$2:$B$39,2,FALSE),"_")</f>
        <v>_</v>
      </c>
      <c r="H12" s="2" t="str">
        <f>IFERROR(IF(A12=VLOOKUP(A12,'Occupation flows in ecoinvent'!$B$2:$B$58,1,FALSE),"Match"),"No match")</f>
        <v>No match</v>
      </c>
      <c r="I12" s="2" t="str">
        <f>IFERROR(IF(A12=VLOOKUP(A12,'Occupation flows in ecoinvent'!$B$2:$B$58,1,FALSE),"Match"),"No match")</f>
        <v>No match</v>
      </c>
      <c r="J12" s="2" t="str">
        <f>IF(I12="Match",VLOOKUP(A12,'Occupation flows in ecoinvent'!$B$2:$F$58,4,FALSE),"_")</f>
        <v>_</v>
      </c>
      <c r="K12" s="2" t="str">
        <f t="shared" si="0"/>
        <v>No</v>
      </c>
    </row>
    <row r="13" spans="1:14" x14ac:dyDescent="0.25">
      <c r="A13" s="11" t="s">
        <v>14</v>
      </c>
      <c r="B13" s="11" t="s">
        <v>1</v>
      </c>
      <c r="C13" s="11" t="s">
        <v>2</v>
      </c>
      <c r="D13" s="12" t="s">
        <v>3</v>
      </c>
      <c r="E13" s="4">
        <v>0.9</v>
      </c>
      <c r="F13" s="2" t="str">
        <f>IFERROR(IF(A13=VLOOKUP(A13,Land_use_CBI!$A$2:$A$39,1,FALSE),"Match"),"No match")</f>
        <v>No match</v>
      </c>
      <c r="G13" s="3" t="str">
        <f>IF(F13="Match",VLOOKUP(A13,Land_use_CBI!$A$2:$B$39,2,FALSE),"_")</f>
        <v>_</v>
      </c>
      <c r="H13" s="2" t="str">
        <f>IFERROR(IF(A13=VLOOKUP(A13,'Occupation flows in ecoinvent'!$B$2:$B$58,1,FALSE),"Match"),"No match")</f>
        <v>No match</v>
      </c>
      <c r="I13" s="2" t="str">
        <f>IFERROR(IF(A13=VLOOKUP(A13,'Occupation flows in ecoinvent'!$B$2:$B$58,1,FALSE),"Match"),"No match")</f>
        <v>No match</v>
      </c>
      <c r="J13" s="2" t="str">
        <f>IF(I13="Match",VLOOKUP(A13,'Occupation flows in ecoinvent'!$B$2:$F$58,4,FALSE),"_")</f>
        <v>_</v>
      </c>
      <c r="K13" s="2" t="str">
        <f t="shared" si="0"/>
        <v>No</v>
      </c>
    </row>
    <row r="14" spans="1:14" x14ac:dyDescent="0.25">
      <c r="A14" s="11" t="s">
        <v>15</v>
      </c>
      <c r="B14" s="11" t="s">
        <v>1</v>
      </c>
      <c r="C14" s="11" t="s">
        <v>2</v>
      </c>
      <c r="D14" s="12" t="s">
        <v>3</v>
      </c>
      <c r="E14" s="4">
        <v>0.9</v>
      </c>
      <c r="F14" s="2" t="str">
        <f>IFERROR(IF(A14=VLOOKUP(A14,Land_use_CBI!$A$2:$A$39,1,FALSE),"Match"),"No match")</f>
        <v>No match</v>
      </c>
      <c r="G14" s="3" t="str">
        <f>IF(F14="Match",VLOOKUP(A14,Land_use_CBI!$A$2:$B$39,2,FALSE),"_")</f>
        <v>_</v>
      </c>
      <c r="H14" s="2" t="str">
        <f>IFERROR(IF(A14=VLOOKUP(A14,'Occupation flows in ecoinvent'!$B$2:$B$58,1,FALSE),"Match"),"No match")</f>
        <v>No match</v>
      </c>
      <c r="I14" s="2" t="str">
        <f>IFERROR(IF(A14=VLOOKUP(A14,'Occupation flows in ecoinvent'!$B$2:$B$58,1,FALSE),"Match"),"No match")</f>
        <v>No match</v>
      </c>
      <c r="J14" s="2" t="str">
        <f>IF(I14="Match",VLOOKUP(A14,'Occupation flows in ecoinvent'!$B$2:$F$58,4,FALSE),"_")</f>
        <v>_</v>
      </c>
      <c r="K14" s="2" t="str">
        <f t="shared" si="0"/>
        <v>No</v>
      </c>
    </row>
    <row r="15" spans="1:14" x14ac:dyDescent="0.25">
      <c r="A15" t="s">
        <v>16</v>
      </c>
      <c r="B15" t="s">
        <v>1</v>
      </c>
      <c r="C15" t="s">
        <v>2</v>
      </c>
      <c r="D15" s="2" t="s">
        <v>3</v>
      </c>
      <c r="E15" s="4">
        <v>0.9</v>
      </c>
      <c r="F15" s="2" t="str">
        <f>IFERROR(IF(A15=VLOOKUP(A15,Land_use_CBI!$A$2:$A$39,1,FALSE),"Match"),"No match")</f>
        <v>No match</v>
      </c>
      <c r="G15" s="3" t="str">
        <f>IF(F15="Match",VLOOKUP(A15,Land_use_CBI!$A$2:$B$39,2,FALSE),"_")</f>
        <v>_</v>
      </c>
      <c r="H15" s="2" t="str">
        <f>IFERROR(IF(A15=VLOOKUP(A15,'Occupation flows in ecoinvent'!$B$2:$B$58,1,FALSE),"Match"),"No match")</f>
        <v>Match</v>
      </c>
      <c r="I15" s="2" t="str">
        <f>IFERROR(IF(A15=VLOOKUP(A15,'Occupation flows in ecoinvent'!$B$2:$B$58,1,FALSE),"Match"),"No match")</f>
        <v>Match</v>
      </c>
      <c r="J15" s="109">
        <f>IF(I15="Match",VLOOKUP(A15,'Occupation flows in ecoinvent'!$B$2:$F$58,4,FALSE),"_")</f>
        <v>0</v>
      </c>
      <c r="K15" s="2" t="str">
        <f t="shared" si="0"/>
        <v>No</v>
      </c>
    </row>
    <row r="16" spans="1:14" x14ac:dyDescent="0.25">
      <c r="A16" t="s">
        <v>17</v>
      </c>
      <c r="B16" t="s">
        <v>1</v>
      </c>
      <c r="C16" t="s">
        <v>2</v>
      </c>
      <c r="D16" t="s">
        <v>3</v>
      </c>
      <c r="E16" s="4">
        <v>0.95</v>
      </c>
      <c r="F16" s="2" t="str">
        <f>IFERROR(IF(A16=VLOOKUP(A16,Land_use_CBI!$A$2:$A$39,1,FALSE),"Match"),"No match")</f>
        <v>Match</v>
      </c>
      <c r="G16" s="3">
        <f>IF(F16="Match",VLOOKUP(A16,Land_use_CBI!$A$2:$B$39,2,FALSE),"_")</f>
        <v>0.95</v>
      </c>
      <c r="H16" s="2" t="str">
        <f>IFERROR(IF(A16=VLOOKUP(A16,'Occupation flows in ecoinvent'!$B$2:$B$58,1,FALSE),"Match"),"No match")</f>
        <v>Match</v>
      </c>
      <c r="I16" s="2" t="str">
        <f>IFERROR(IF(A16=VLOOKUP(A16,'Occupation flows in ecoinvent'!$B$2:$B$58,1,FALSE),"Match"),"No match")</f>
        <v>Match</v>
      </c>
      <c r="J16" s="2">
        <f>IF(I16="Match",VLOOKUP(A16,'Occupation flows in ecoinvent'!$B$2:$F$58,4,FALSE),"_")</f>
        <v>0.95</v>
      </c>
      <c r="K16" s="2" t="str">
        <f t="shared" si="0"/>
        <v>Yes</v>
      </c>
    </row>
    <row r="17" spans="1:11" x14ac:dyDescent="0.25">
      <c r="A17" t="s">
        <v>18</v>
      </c>
      <c r="B17" t="s">
        <v>1</v>
      </c>
      <c r="C17" t="s">
        <v>2</v>
      </c>
      <c r="D17" s="2" t="s">
        <v>3</v>
      </c>
      <c r="E17" s="4">
        <v>0.9</v>
      </c>
      <c r="F17" s="2" t="str">
        <f>IFERROR(IF(A17=VLOOKUP(A17,Land_use_CBI!$A$2:$A$39,1,FALSE),"Match"),"No match")</f>
        <v>No match</v>
      </c>
      <c r="G17" s="3" t="str">
        <f>IF(F17="Match",VLOOKUP(A17,Land_use_CBI!$A$2:$B$39,2,FALSE),"_")</f>
        <v>_</v>
      </c>
      <c r="H17" s="2" t="str">
        <f>IFERROR(IF(A17=VLOOKUP(A17,'Occupation flows in ecoinvent'!$B$2:$B$58,1,FALSE),"Match"),"No match")</f>
        <v>Match</v>
      </c>
      <c r="I17" s="2" t="str">
        <f>IFERROR(IF(A17=VLOOKUP(A17,'Occupation flows in ecoinvent'!$B$2:$B$58,1,FALSE),"Match"),"No match")</f>
        <v>Match</v>
      </c>
      <c r="J17" s="109">
        <f>IF(I17="Match",VLOOKUP(A17,'Occupation flows in ecoinvent'!$B$2:$F$58,4,FALSE),"_")</f>
        <v>0.7</v>
      </c>
      <c r="K17" s="2" t="str">
        <f t="shared" si="0"/>
        <v>No</v>
      </c>
    </row>
    <row r="18" spans="1:11" x14ac:dyDescent="0.25">
      <c r="A18" t="s">
        <v>19</v>
      </c>
      <c r="B18" t="s">
        <v>1</v>
      </c>
      <c r="C18" t="s">
        <v>2</v>
      </c>
      <c r="D18" t="s">
        <v>3</v>
      </c>
      <c r="E18" s="4">
        <v>0.95</v>
      </c>
      <c r="F18" s="2" t="str">
        <f>IFERROR(IF(A18=VLOOKUP(A18,Land_use_CBI!$A$2:$A$39,1,FALSE),"Match"),"No match")</f>
        <v>Match</v>
      </c>
      <c r="G18" s="3">
        <f>IF(F18="Match",VLOOKUP(A18,Land_use_CBI!$A$2:$B$39,2,FALSE),"_")</f>
        <v>0.95</v>
      </c>
      <c r="H18" s="2" t="str">
        <f>IFERROR(IF(A18=VLOOKUP(A18,'Occupation flows in ecoinvent'!$B$2:$B$58,1,FALSE),"Match"),"No match")</f>
        <v>Match</v>
      </c>
      <c r="I18" s="2" t="str">
        <f>IFERROR(IF(A18=VLOOKUP(A18,'Occupation flows in ecoinvent'!$B$2:$B$58,1,FALSE),"Match"),"No match")</f>
        <v>Match</v>
      </c>
      <c r="J18" s="2">
        <f>IF(I18="Match",VLOOKUP(A18,'Occupation flows in ecoinvent'!$B$2:$F$58,4,FALSE),"_")</f>
        <v>0.95</v>
      </c>
      <c r="K18" s="2" t="str">
        <f t="shared" si="0"/>
        <v>Yes</v>
      </c>
    </row>
    <row r="19" spans="1:11" x14ac:dyDescent="0.25">
      <c r="A19" t="s">
        <v>20</v>
      </c>
      <c r="B19" t="s">
        <v>1</v>
      </c>
      <c r="C19" t="s">
        <v>2</v>
      </c>
      <c r="D19" s="2" t="s">
        <v>3</v>
      </c>
      <c r="E19" s="4">
        <v>0.9</v>
      </c>
      <c r="F19" s="2" t="str">
        <f>IFERROR(IF(A19=VLOOKUP(A19,Land_use_CBI!$A$2:$A$39,1,FALSE),"Match"),"No match")</f>
        <v>No match</v>
      </c>
      <c r="G19" s="3" t="str">
        <f>IF(F19="Match",VLOOKUP(A19,Land_use_CBI!$A$2:$B$39,2,FALSE),"_")</f>
        <v>_</v>
      </c>
      <c r="H19" s="2" t="str">
        <f>IFERROR(IF(A19=VLOOKUP(A19,'Occupation flows in ecoinvent'!$B$2:$B$58,1,FALSE),"Match"),"No match")</f>
        <v>Match</v>
      </c>
      <c r="I19" s="2" t="str">
        <f>IFERROR(IF(A19=VLOOKUP(A19,'Occupation flows in ecoinvent'!$B$2:$B$58,1,FALSE),"Match"),"No match")</f>
        <v>Match</v>
      </c>
      <c r="J19" s="109">
        <f>IF(I19="Match",VLOOKUP(A19,'Occupation flows in ecoinvent'!$B$2:$F$58,4,FALSE),"_")</f>
        <v>0</v>
      </c>
      <c r="K19" s="2" t="str">
        <f t="shared" si="0"/>
        <v>No</v>
      </c>
    </row>
    <row r="20" spans="1:11" x14ac:dyDescent="0.25">
      <c r="A20" t="s">
        <v>21</v>
      </c>
      <c r="B20" t="s">
        <v>1</v>
      </c>
      <c r="C20" t="s">
        <v>2</v>
      </c>
      <c r="D20" t="s">
        <v>3</v>
      </c>
      <c r="E20" s="4">
        <v>0.3</v>
      </c>
      <c r="F20" s="2" t="str">
        <f>IFERROR(IF(A20=VLOOKUP(A20,Land_use_CBI!$A$2:$A$39,1,FALSE),"Match"),"No match")</f>
        <v>Match</v>
      </c>
      <c r="G20" s="3">
        <f>IF(F20="Match",VLOOKUP(A20,Land_use_CBI!$A$2:$B$39,2,FALSE),"_")</f>
        <v>0.3</v>
      </c>
      <c r="H20" s="2" t="str">
        <f>IFERROR(IF(A20=VLOOKUP(A20,'Occupation flows in ecoinvent'!$B$2:$B$58,1,FALSE),"Match"),"No match")</f>
        <v>Match</v>
      </c>
      <c r="I20" s="2" t="str">
        <f>IFERROR(IF(A20=VLOOKUP(A20,'Occupation flows in ecoinvent'!$B$2:$B$58,1,FALSE),"Match"),"No match")</f>
        <v>Match</v>
      </c>
      <c r="J20" s="2">
        <f>IF(I20="Match",VLOOKUP(A20,'Occupation flows in ecoinvent'!$B$2:$F$58,4,FALSE),"_")</f>
        <v>0.3</v>
      </c>
      <c r="K20" s="2" t="str">
        <f t="shared" si="0"/>
        <v>Yes</v>
      </c>
    </row>
    <row r="21" spans="1:11" x14ac:dyDescent="0.25">
      <c r="A21" t="s">
        <v>22</v>
      </c>
      <c r="B21" t="s">
        <v>1</v>
      </c>
      <c r="C21" t="s">
        <v>2</v>
      </c>
      <c r="D21" t="s">
        <v>3</v>
      </c>
      <c r="E21" s="4">
        <v>0.5</v>
      </c>
      <c r="F21" s="2" t="str">
        <f>IFERROR(IF(A21=VLOOKUP(A21,Land_use_CBI!$A$2:$A$39,1,FALSE),"Match"),"No match")</f>
        <v>Match</v>
      </c>
      <c r="G21" s="3">
        <f>IF(F21="Match",VLOOKUP(A21,Land_use_CBI!$A$2:$B$39,2,FALSE),"_")</f>
        <v>0.5</v>
      </c>
      <c r="H21" s="2" t="str">
        <f>IFERROR(IF(A21=VLOOKUP(A21,'Occupation flows in ecoinvent'!$B$2:$B$58,1,FALSE),"Match"),"No match")</f>
        <v>Match</v>
      </c>
      <c r="I21" s="2" t="str">
        <f>IFERROR(IF(A21=VLOOKUP(A21,'Occupation flows in ecoinvent'!$B$2:$B$58,1,FALSE),"Match"),"No match")</f>
        <v>Match</v>
      </c>
      <c r="J21" s="2">
        <f>IF(I21="Match",VLOOKUP(A21,'Occupation flows in ecoinvent'!$B$2:$F$58,4,FALSE),"_")</f>
        <v>0.5</v>
      </c>
      <c r="K21" s="2" t="str">
        <f t="shared" si="0"/>
        <v>Yes</v>
      </c>
    </row>
    <row r="22" spans="1:11" x14ac:dyDescent="0.25">
      <c r="A22" t="s">
        <v>23</v>
      </c>
      <c r="B22" t="s">
        <v>1</v>
      </c>
      <c r="C22" t="s">
        <v>2</v>
      </c>
      <c r="D22" s="2" t="s">
        <v>3</v>
      </c>
      <c r="E22" s="4">
        <v>0.3</v>
      </c>
      <c r="F22" s="2" t="str">
        <f>IFERROR(IF(A22=VLOOKUP(A22,Land_use_CBI!$A$2:$A$39,1,FALSE),"Match"),"No match")</f>
        <v>No match</v>
      </c>
      <c r="G22" s="3" t="str">
        <f>IF(F22="Match",VLOOKUP(A22,Land_use_CBI!$A$2:$B$39,2,FALSE),"_")</f>
        <v>_</v>
      </c>
      <c r="H22" s="2" t="str">
        <f>IFERROR(IF(A22=VLOOKUP(A22,'Occupation flows in ecoinvent'!$B$2:$B$58,1,FALSE),"Match"),"No match")</f>
        <v>Match</v>
      </c>
      <c r="I22" s="2" t="str">
        <f>IFERROR(IF(A22=VLOOKUP(A22,'Occupation flows in ecoinvent'!$B$2:$B$58,1,FALSE),"Match"),"No match")</f>
        <v>Match</v>
      </c>
      <c r="J22" s="2">
        <f>IF(I22="Match",VLOOKUP(A22,'Occupation flows in ecoinvent'!$B$2:$F$58,4,FALSE),"_")</f>
        <v>0.3</v>
      </c>
      <c r="K22" s="2" t="str">
        <f t="shared" si="0"/>
        <v>Yes</v>
      </c>
    </row>
    <row r="23" spans="1:11" x14ac:dyDescent="0.25">
      <c r="A23" t="s">
        <v>24</v>
      </c>
      <c r="B23" t="s">
        <v>1</v>
      </c>
      <c r="C23" t="s">
        <v>2</v>
      </c>
      <c r="D23" t="s">
        <v>3</v>
      </c>
      <c r="E23" s="4">
        <v>0.3</v>
      </c>
      <c r="F23" s="2" t="str">
        <f>IFERROR(IF(A23=VLOOKUP(A23,Land_use_CBI!$A$2:$A$39,1,FALSE),"Match"),"No match")</f>
        <v>Match</v>
      </c>
      <c r="G23" s="5">
        <f>IF(F23="Match",VLOOKUP(A23,Land_use_CBI!$A$2:$B$39,2,FALSE),"_")</f>
        <v>0.5</v>
      </c>
      <c r="H23" s="2" t="str">
        <f>IFERROR(IF(A23=VLOOKUP(A23,'Occupation flows in ecoinvent'!$B$2:$B$58,1,FALSE),"Match"),"No match")</f>
        <v>Match</v>
      </c>
      <c r="I23" s="2" t="str">
        <f>IFERROR(IF(A23=VLOOKUP(A23,'Occupation flows in ecoinvent'!$B$2:$B$58,1,FALSE),"Match"),"No match")</f>
        <v>Match</v>
      </c>
      <c r="J23" s="109">
        <f>IF(I23="Match",VLOOKUP(A23,'Occupation flows in ecoinvent'!$B$2:$F$58,4,FALSE),"_")</f>
        <v>0.5</v>
      </c>
      <c r="K23" s="2" t="str">
        <f t="shared" si="0"/>
        <v>No</v>
      </c>
    </row>
    <row r="24" spans="1:11" x14ac:dyDescent="0.25">
      <c r="A24" t="s">
        <v>25</v>
      </c>
      <c r="B24" t="s">
        <v>1</v>
      </c>
      <c r="C24" t="s">
        <v>2</v>
      </c>
      <c r="D24" t="s">
        <v>3</v>
      </c>
      <c r="E24" s="4">
        <v>0.8</v>
      </c>
      <c r="F24" s="2" t="str">
        <f>IFERROR(IF(A24=VLOOKUP(A24,Land_use_CBI!$A$2:$A$39,1,FALSE),"Match"),"No match")</f>
        <v>Match</v>
      </c>
      <c r="G24" s="5">
        <f>IF(F24="Match",VLOOKUP(A24,Land_use_CBI!$A$2:$B$39,2,FALSE),"_")</f>
        <v>0.5</v>
      </c>
      <c r="H24" s="2" t="str">
        <f>IFERROR(IF(A24=VLOOKUP(A24,'Occupation flows in ecoinvent'!$B$2:$B$58,1,FALSE),"Match"),"No match")</f>
        <v>Match</v>
      </c>
      <c r="I24" s="2" t="str">
        <f>IFERROR(IF(A24=VLOOKUP(A24,'Occupation flows in ecoinvent'!$B$2:$B$58,1,FALSE),"Match"),"No match")</f>
        <v>Match</v>
      </c>
      <c r="J24" s="109">
        <f>IF(I24="Match",VLOOKUP(A24,'Occupation flows in ecoinvent'!$B$2:$F$58,4,FALSE),"_")</f>
        <v>0.5</v>
      </c>
      <c r="K24" s="2" t="str">
        <f t="shared" si="0"/>
        <v>No</v>
      </c>
    </row>
    <row r="25" spans="1:11" x14ac:dyDescent="0.25">
      <c r="A25" t="s">
        <v>26</v>
      </c>
      <c r="B25" t="s">
        <v>1</v>
      </c>
      <c r="C25" t="s">
        <v>2</v>
      </c>
      <c r="D25" s="2" t="s">
        <v>3</v>
      </c>
      <c r="E25" s="4">
        <v>0.9</v>
      </c>
      <c r="F25" s="2" t="str">
        <f>IFERROR(IF(A25=VLOOKUP(A25,Land_use_CBI!$A$2:$A$39,1,FALSE),"Match"),"No match")</f>
        <v>No match</v>
      </c>
      <c r="G25" s="3" t="str">
        <f>IF(F25="Match",VLOOKUP(A25,Land_use_CBI!$A$2:$B$39,2,FALSE),"_")</f>
        <v>_</v>
      </c>
      <c r="H25" s="2" t="str">
        <f>IFERROR(IF(A25=VLOOKUP(A25,'Occupation flows in ecoinvent'!$B$2:$B$58,1,FALSE),"Match"),"No match")</f>
        <v>Match</v>
      </c>
      <c r="I25" s="2" t="str">
        <f>IFERROR(IF(A25=VLOOKUP(A25,'Occupation flows in ecoinvent'!$B$2:$B$58,1,FALSE),"Match"),"No match")</f>
        <v>Match</v>
      </c>
      <c r="J25" s="109">
        <f>IF(I25="Match",VLOOKUP(A25,'Occupation flows in ecoinvent'!$B$2:$F$58,4,FALSE),"_")</f>
        <v>0</v>
      </c>
      <c r="K25" s="2" t="str">
        <f t="shared" si="0"/>
        <v>No</v>
      </c>
    </row>
    <row r="26" spans="1:11" x14ac:dyDescent="0.25">
      <c r="A26" t="s">
        <v>27</v>
      </c>
      <c r="B26" t="s">
        <v>1</v>
      </c>
      <c r="C26" t="s">
        <v>2</v>
      </c>
      <c r="D26" s="2" t="s">
        <v>3</v>
      </c>
      <c r="E26" s="4">
        <v>0.9</v>
      </c>
      <c r="F26" s="2" t="str">
        <f>IFERROR(IF(A26=VLOOKUP(A26,Land_use_CBI!$A$2:$A$39,1,FALSE),"Match"),"No match")</f>
        <v>No match</v>
      </c>
      <c r="G26" s="3" t="str">
        <f>IF(F26="Match",VLOOKUP(A26,Land_use_CBI!$A$2:$B$39,2,FALSE),"_")</f>
        <v>_</v>
      </c>
      <c r="H26" s="2" t="str">
        <f>IFERROR(IF(A26=VLOOKUP(A26,'Occupation flows in ecoinvent'!$B$2:$B$58,1,FALSE),"Match"),"No match")</f>
        <v>Match</v>
      </c>
      <c r="I26" s="2" t="str">
        <f>IFERROR(IF(A26=VLOOKUP(A26,'Occupation flows in ecoinvent'!$B$2:$B$58,1,FALSE),"Match"),"No match")</f>
        <v>Match</v>
      </c>
      <c r="J26" s="109">
        <f>IF(I26="Match",VLOOKUP(A26,'Occupation flows in ecoinvent'!$B$2:$F$58,4,FALSE),"_")</f>
        <v>0.3</v>
      </c>
      <c r="K26" s="2" t="str">
        <f t="shared" si="0"/>
        <v>No</v>
      </c>
    </row>
    <row r="27" spans="1:11" x14ac:dyDescent="0.25">
      <c r="A27" s="9" t="s">
        <v>27</v>
      </c>
      <c r="B27" s="9" t="s">
        <v>1</v>
      </c>
      <c r="C27" s="9" t="s">
        <v>2</v>
      </c>
      <c r="D27" s="10" t="s">
        <v>3</v>
      </c>
      <c r="E27" s="110">
        <v>0.9</v>
      </c>
      <c r="F27" s="10" t="str">
        <f>IFERROR(IF(A27=VLOOKUP(A27,Land_use_CBI!$A$2:$A$39,1,FALSE),"Match"),"No match")</f>
        <v>No match</v>
      </c>
      <c r="G27" s="111" t="str">
        <f>IF(F27="Match",VLOOKUP(A27,Land_use_CBI!$A$2:$B$39,2,FALSE),"_")</f>
        <v>_</v>
      </c>
      <c r="H27" s="10" t="str">
        <f>IFERROR(IF(A27=VLOOKUP(A27,'Occupation flows in ecoinvent'!$B$2:$B$58,1,FALSE),"Match"),"No match")</f>
        <v>Match</v>
      </c>
      <c r="I27" s="10" t="str">
        <f>IFERROR(IF(A27=VLOOKUP(A27,'Occupation flows in ecoinvent'!$B$2:$B$58,1,FALSE),"Match"),"No match")</f>
        <v>Match</v>
      </c>
      <c r="J27" s="10">
        <f>IF(I27="Match",VLOOKUP(A27,'Occupation flows in ecoinvent'!$B$2:$F$58,4,FALSE),"_")</f>
        <v>0.3</v>
      </c>
      <c r="K27" s="10" t="str">
        <f t="shared" si="0"/>
        <v>No</v>
      </c>
    </row>
    <row r="28" spans="1:11" x14ac:dyDescent="0.25">
      <c r="A28" t="s">
        <v>28</v>
      </c>
      <c r="B28" t="s">
        <v>1</v>
      </c>
      <c r="C28" t="s">
        <v>2</v>
      </c>
      <c r="D28" t="s">
        <v>3</v>
      </c>
      <c r="E28" s="4">
        <v>0.5</v>
      </c>
      <c r="F28" s="2" t="str">
        <f>IFERROR(IF(A28=VLOOKUP(A28,Land_use_CBI!$A$2:$A$39,1,FALSE),"Match"),"No match")</f>
        <v>Match</v>
      </c>
      <c r="G28" s="3">
        <f>IF(F28="Match",VLOOKUP(A28,Land_use_CBI!$A$2:$B$39,2,FALSE),"_")</f>
        <v>0.5</v>
      </c>
      <c r="H28" s="2" t="str">
        <f>IFERROR(IF(A28=VLOOKUP(A28,'Occupation flows in ecoinvent'!$B$2:$B$58,1,FALSE),"Match"),"No match")</f>
        <v>Match</v>
      </c>
      <c r="I28" s="2" t="str">
        <f>IFERROR(IF(A28=VLOOKUP(A28,'Occupation flows in ecoinvent'!$B$2:$B$58,1,FALSE),"Match"),"No match")</f>
        <v>Match</v>
      </c>
      <c r="J28" s="2">
        <f>IF(I28="Match",VLOOKUP(A28,'Occupation flows in ecoinvent'!$B$2:$F$58,4,FALSE),"_")</f>
        <v>0.5</v>
      </c>
      <c r="K28" s="2" t="str">
        <f t="shared" si="0"/>
        <v>Yes</v>
      </c>
    </row>
    <row r="29" spans="1:11" x14ac:dyDescent="0.25">
      <c r="A29" t="s">
        <v>29</v>
      </c>
      <c r="B29" t="s">
        <v>1</v>
      </c>
      <c r="C29" t="s">
        <v>2</v>
      </c>
      <c r="D29" t="s">
        <v>3</v>
      </c>
      <c r="E29" s="4">
        <v>0.95</v>
      </c>
      <c r="F29" s="2" t="str">
        <f>IFERROR(IF(A29=VLOOKUP(A29,Land_use_CBI!$A$2:$A$39,1,FALSE),"Match"),"No match")</f>
        <v>Match</v>
      </c>
      <c r="G29" s="3">
        <f>IF(F29="Match",VLOOKUP(A29,Land_use_CBI!$A$2:$B$39,2,FALSE),"_")</f>
        <v>0.95</v>
      </c>
      <c r="H29" s="2" t="str">
        <f>IFERROR(IF(A29=VLOOKUP(A29,'Occupation flows in ecoinvent'!$B$2:$B$58,1,FALSE),"Match"),"No match")</f>
        <v>Match</v>
      </c>
      <c r="I29" s="2" t="str">
        <f>IFERROR(IF(A29=VLOOKUP(A29,'Occupation flows in ecoinvent'!$B$2:$B$58,1,FALSE),"Match"),"No match")</f>
        <v>Match</v>
      </c>
      <c r="J29" s="2">
        <f>IF(I29="Match",VLOOKUP(A29,'Occupation flows in ecoinvent'!$B$2:$F$58,4,FALSE),"_")</f>
        <v>0.95</v>
      </c>
      <c r="K29" s="2" t="str">
        <f t="shared" si="0"/>
        <v>Yes</v>
      </c>
    </row>
    <row r="30" spans="1:11" x14ac:dyDescent="0.25">
      <c r="A30" t="s">
        <v>30</v>
      </c>
      <c r="B30" t="s">
        <v>1</v>
      </c>
      <c r="C30" t="s">
        <v>2</v>
      </c>
      <c r="D30" s="2" t="s">
        <v>3</v>
      </c>
      <c r="E30" s="4">
        <v>1</v>
      </c>
      <c r="F30" s="2" t="str">
        <f>IFERROR(IF(A30=VLOOKUP(A30,Land_use_CBI!$A$2:$A$39,1,FALSE),"Match"),"No match")</f>
        <v>No match</v>
      </c>
      <c r="G30" s="3" t="str">
        <f>IF(F30="Match",VLOOKUP(A30,Land_use_CBI!$A$2:$B$39,2,FALSE),"_")</f>
        <v>_</v>
      </c>
      <c r="H30" s="2" t="str">
        <f>IFERROR(IF(A30=VLOOKUP(A30,'Occupation flows in ecoinvent'!$B$2:$B$58,1,FALSE),"Match"),"No match")</f>
        <v>Match</v>
      </c>
      <c r="I30" s="2" t="str">
        <f>IFERROR(IF(A30=VLOOKUP(A30,'Occupation flows in ecoinvent'!$B$2:$B$58,1,FALSE),"Match"),"No match")</f>
        <v>Match</v>
      </c>
      <c r="J30" s="109">
        <f>IF(I30="Match",VLOOKUP(A30,'Occupation flows in ecoinvent'!$B$2:$F$58,4,FALSE),"_")</f>
        <v>0</v>
      </c>
      <c r="K30" s="2" t="str">
        <f t="shared" si="0"/>
        <v>No</v>
      </c>
    </row>
    <row r="31" spans="1:11" x14ac:dyDescent="0.25">
      <c r="A31" t="s">
        <v>31</v>
      </c>
      <c r="B31" t="s">
        <v>1</v>
      </c>
      <c r="C31" t="s">
        <v>2</v>
      </c>
      <c r="D31" t="s">
        <v>3</v>
      </c>
      <c r="E31" s="4">
        <v>1</v>
      </c>
      <c r="F31" s="2" t="str">
        <f>IFERROR(IF(A31=VLOOKUP(A31,Land_use_CBI!$A$2:$A$39,1,FALSE),"Match"),"No match")</f>
        <v>Match</v>
      </c>
      <c r="G31" s="3">
        <f>IF(F31="Match",VLOOKUP(A31,Land_use_CBI!$A$2:$B$39,2,FALSE),"_")</f>
        <v>1</v>
      </c>
      <c r="H31" s="2" t="str">
        <f>IFERROR(IF(A31=VLOOKUP(A31,'Occupation flows in ecoinvent'!$B$2:$B$58,1,FALSE),"Match"),"No match")</f>
        <v>Match</v>
      </c>
      <c r="I31" s="2" t="str">
        <f>IFERROR(IF(A31=VLOOKUP(A31,'Occupation flows in ecoinvent'!$B$2:$B$58,1,FALSE),"Match"),"No match")</f>
        <v>Match</v>
      </c>
      <c r="J31" s="2">
        <f>IF(I31="Match",VLOOKUP(A31,'Occupation flows in ecoinvent'!$B$2:$F$58,4,FALSE),"_")</f>
        <v>1</v>
      </c>
      <c r="K31" s="2" t="str">
        <f t="shared" si="0"/>
        <v>Yes</v>
      </c>
    </row>
    <row r="32" spans="1:11" x14ac:dyDescent="0.25">
      <c r="A32" t="s">
        <v>32</v>
      </c>
      <c r="B32" t="s">
        <v>1</v>
      </c>
      <c r="C32" t="s">
        <v>2</v>
      </c>
      <c r="D32" s="2" t="s">
        <v>3</v>
      </c>
      <c r="E32" s="4">
        <v>0</v>
      </c>
      <c r="F32" s="2" t="str">
        <f>IFERROR(IF(A32=VLOOKUP(A32,Land_use_CBI!$A$2:$A$39,1,FALSE),"Match"),"No match")</f>
        <v>No match</v>
      </c>
      <c r="G32" s="3" t="str">
        <f>IF(F32="Match",VLOOKUP(A32,Land_use_CBI!$A$2:$B$39,2,FALSE),"_")</f>
        <v>_</v>
      </c>
      <c r="H32" s="2" t="str">
        <f>IFERROR(IF(A32=VLOOKUP(A32,'Occupation flows in ecoinvent'!$B$2:$B$58,1,FALSE),"Match"),"No match")</f>
        <v>Match</v>
      </c>
      <c r="I32" s="2" t="str">
        <f>IFERROR(IF(A32=VLOOKUP(A32,'Occupation flows in ecoinvent'!$B$2:$B$58,1,FALSE),"Match"),"No match")</f>
        <v>Match</v>
      </c>
      <c r="J32" s="2">
        <f>IF(I32="Match",VLOOKUP(A32,'Occupation flows in ecoinvent'!$B$2:$F$58,4,FALSE),"_")</f>
        <v>0</v>
      </c>
      <c r="K32" s="2" t="str">
        <f t="shared" si="0"/>
        <v>Yes</v>
      </c>
    </row>
    <row r="33" spans="1:11" x14ac:dyDescent="0.25">
      <c r="A33" t="s">
        <v>33</v>
      </c>
      <c r="B33" t="s">
        <v>1</v>
      </c>
      <c r="C33" t="s">
        <v>2</v>
      </c>
      <c r="D33" t="s">
        <v>3</v>
      </c>
      <c r="E33" s="4">
        <v>0.95</v>
      </c>
      <c r="F33" s="2" t="str">
        <f>IFERROR(IF(A33=VLOOKUP(A33,Land_use_CBI!$A$2:$A$39,1,FALSE),"Match"),"No match")</f>
        <v>Match</v>
      </c>
      <c r="G33" s="3">
        <f>IF(F33="Match",VLOOKUP(A33,Land_use_CBI!$A$2:$B$39,2,FALSE),"_")</f>
        <v>0.95</v>
      </c>
      <c r="H33" s="2" t="str">
        <f>IFERROR(IF(A33=VLOOKUP(A33,'Occupation flows in ecoinvent'!$B$2:$B$58,1,FALSE),"Match"),"No match")</f>
        <v>Match</v>
      </c>
      <c r="I33" s="2" t="str">
        <f>IFERROR(IF(A33=VLOOKUP(A33,'Occupation flows in ecoinvent'!$B$2:$B$58,1,FALSE),"Match"),"No match")</f>
        <v>Match</v>
      </c>
      <c r="J33" s="2">
        <f>IF(I33="Match",VLOOKUP(A33,'Occupation flows in ecoinvent'!$B$2:$F$58,4,FALSE),"_")</f>
        <v>0.95</v>
      </c>
      <c r="K33" s="2" t="str">
        <f t="shared" si="0"/>
        <v>Yes</v>
      </c>
    </row>
    <row r="34" spans="1:11" x14ac:dyDescent="0.25">
      <c r="A34" t="s">
        <v>34</v>
      </c>
      <c r="B34" t="s">
        <v>1</v>
      </c>
      <c r="C34" t="s">
        <v>2</v>
      </c>
      <c r="D34" t="s">
        <v>3</v>
      </c>
      <c r="E34" s="4">
        <v>0.9</v>
      </c>
      <c r="F34" s="2" t="str">
        <f>IFERROR(IF(A34=VLOOKUP(A34,Land_use_CBI!$A$2:$A$39,1,FALSE),"Match"),"No match")</f>
        <v>Match</v>
      </c>
      <c r="G34" s="3">
        <f>IF(F34="Match",VLOOKUP(A34,Land_use_CBI!$A$2:$B$39,2,FALSE),"_")</f>
        <v>0.9</v>
      </c>
      <c r="H34" s="2" t="str">
        <f>IFERROR(IF(A34=VLOOKUP(A34,'Occupation flows in ecoinvent'!$B$2:$B$58,1,FALSE),"Match"),"No match")</f>
        <v>Match</v>
      </c>
      <c r="I34" s="2" t="str">
        <f>IFERROR(IF(A34=VLOOKUP(A34,'Occupation flows in ecoinvent'!$B$2:$B$58,1,FALSE),"Match"),"No match")</f>
        <v>Match</v>
      </c>
      <c r="J34" s="2">
        <f>IF(I34="Match",VLOOKUP(A34,'Occupation flows in ecoinvent'!$B$2:$F$58,4,FALSE),"_")</f>
        <v>0.9</v>
      </c>
      <c r="K34" s="2" t="str">
        <f t="shared" si="0"/>
        <v>Yes</v>
      </c>
    </row>
    <row r="35" spans="1:11" x14ac:dyDescent="0.25">
      <c r="A35" t="s">
        <v>35</v>
      </c>
      <c r="B35" t="s">
        <v>1</v>
      </c>
      <c r="C35" t="s">
        <v>2</v>
      </c>
      <c r="D35" t="s">
        <v>3</v>
      </c>
      <c r="E35" s="4">
        <v>0.3</v>
      </c>
      <c r="F35" s="2" t="str">
        <f>IFERROR(IF(A35=VLOOKUP(A35,Land_use_CBI!$A$2:$A$39,1,FALSE),"Match"),"No match")</f>
        <v>Match</v>
      </c>
      <c r="G35" s="3">
        <f>IF(F35="Match",VLOOKUP(A35,Land_use_CBI!$A$2:$B$39,2,FALSE),"_")</f>
        <v>0.3</v>
      </c>
      <c r="H35" s="2" t="str">
        <f>IFERROR(IF(A35=VLOOKUP(A35,'Occupation flows in ecoinvent'!$B$2:$B$58,1,FALSE),"Match"),"No match")</f>
        <v>Match</v>
      </c>
      <c r="I35" s="2" t="str">
        <f>IFERROR(IF(A35=VLOOKUP(A35,'Occupation flows in ecoinvent'!$B$2:$B$58,1,FALSE),"Match"),"No match")</f>
        <v>Match</v>
      </c>
      <c r="J35" s="2">
        <f>IF(I35="Match",VLOOKUP(A35,'Occupation flows in ecoinvent'!$B$2:$F$58,4,FALSE),"_")</f>
        <v>0.3</v>
      </c>
      <c r="K35" s="2" t="str">
        <f t="shared" si="0"/>
        <v>Yes</v>
      </c>
    </row>
    <row r="36" spans="1:11" x14ac:dyDescent="0.25">
      <c r="A36" t="s">
        <v>36</v>
      </c>
      <c r="B36" t="s">
        <v>1</v>
      </c>
      <c r="C36" t="s">
        <v>2</v>
      </c>
      <c r="D36" t="s">
        <v>3</v>
      </c>
      <c r="E36" s="4">
        <v>0.9</v>
      </c>
      <c r="F36" s="2" t="str">
        <f>IFERROR(IF(A36=VLOOKUP(A36,Land_use_CBI!$A$2:$A$39,1,FALSE),"Match"),"No match")</f>
        <v>Match</v>
      </c>
      <c r="G36" s="3">
        <f>IF(F36="Match",VLOOKUP(A36,Land_use_CBI!$A$2:$B$39,2,FALSE),"_")</f>
        <v>0.9</v>
      </c>
      <c r="H36" s="2" t="str">
        <f>IFERROR(IF(A36=VLOOKUP(A36,'Occupation flows in ecoinvent'!$B$2:$B$58,1,FALSE),"Match"),"No match")</f>
        <v>Match</v>
      </c>
      <c r="I36" s="2" t="str">
        <f>IFERROR(IF(A36=VLOOKUP(A36,'Occupation flows in ecoinvent'!$B$2:$B$58,1,FALSE),"Match"),"No match")</f>
        <v>Match</v>
      </c>
      <c r="J36" s="2">
        <f>IF(I36="Match",VLOOKUP(A36,'Occupation flows in ecoinvent'!$B$2:$F$58,4,FALSE),"_")</f>
        <v>0.9</v>
      </c>
      <c r="K36" s="2" t="str">
        <f t="shared" si="0"/>
        <v>Yes</v>
      </c>
    </row>
    <row r="37" spans="1:11" x14ac:dyDescent="0.25">
      <c r="A37" t="s">
        <v>37</v>
      </c>
      <c r="B37" t="s">
        <v>1</v>
      </c>
      <c r="C37" t="s">
        <v>2</v>
      </c>
      <c r="D37" t="s">
        <v>3</v>
      </c>
      <c r="E37" s="4">
        <v>0.9</v>
      </c>
      <c r="F37" s="2" t="str">
        <f>IFERROR(IF(A37=VLOOKUP(A37,Land_use_CBI!$A$2:$A$39,1,FALSE),"Match"),"No match")</f>
        <v>Match</v>
      </c>
      <c r="G37" s="3">
        <f>IF(F37="Match",VLOOKUP(A37,Land_use_CBI!$A$2:$B$39,2,FALSE),"_")</f>
        <v>0.9</v>
      </c>
      <c r="H37" s="2" t="str">
        <f>IFERROR(IF(A37=VLOOKUP(A37,'Occupation flows in ecoinvent'!$B$2:$B$58,1,FALSE),"Match"),"No match")</f>
        <v>Match</v>
      </c>
      <c r="I37" s="2" t="str">
        <f>IFERROR(IF(A37=VLOOKUP(A37,'Occupation flows in ecoinvent'!$B$2:$B$58,1,FALSE),"Match"),"No match")</f>
        <v>Match</v>
      </c>
      <c r="J37" s="2">
        <f>IF(I37="Match",VLOOKUP(A37,'Occupation flows in ecoinvent'!$B$2:$F$58,4,FALSE),"_")</f>
        <v>0.9</v>
      </c>
      <c r="K37" s="2" t="str">
        <f t="shared" si="0"/>
        <v>Yes</v>
      </c>
    </row>
    <row r="38" spans="1:11" x14ac:dyDescent="0.25">
      <c r="A38" t="s">
        <v>38</v>
      </c>
      <c r="B38" t="s">
        <v>1</v>
      </c>
      <c r="C38" t="s">
        <v>2</v>
      </c>
      <c r="D38" t="s">
        <v>3</v>
      </c>
      <c r="E38" s="4">
        <v>0.9</v>
      </c>
      <c r="F38" s="2" t="str">
        <f>IFERROR(IF(A38=VLOOKUP(A38,Land_use_CBI!$A$2:$A$39,1,FALSE),"Match"),"No match")</f>
        <v>Match</v>
      </c>
      <c r="G38" s="3">
        <f>IF(F38="Match",VLOOKUP(A38,Land_use_CBI!$A$2:$B$39,2,FALSE),"_")</f>
        <v>0.9</v>
      </c>
      <c r="H38" s="2" t="str">
        <f>IFERROR(IF(A38=VLOOKUP(A38,'Occupation flows in ecoinvent'!$B$2:$B$58,1,FALSE),"Match"),"No match")</f>
        <v>Match</v>
      </c>
      <c r="I38" s="2" t="str">
        <f>IFERROR(IF(A38=VLOOKUP(A38,'Occupation flows in ecoinvent'!$B$2:$B$58,1,FALSE),"Match"),"No match")</f>
        <v>Match</v>
      </c>
      <c r="J38" s="2">
        <f>IF(I38="Match",VLOOKUP(A38,'Occupation flows in ecoinvent'!$B$2:$F$58,4,FALSE),"_")</f>
        <v>0.9</v>
      </c>
      <c r="K38" s="2" t="str">
        <f t="shared" si="0"/>
        <v>Yes</v>
      </c>
    </row>
    <row r="39" spans="1:11" x14ac:dyDescent="0.25">
      <c r="A39" t="s">
        <v>39</v>
      </c>
      <c r="B39" t="s">
        <v>1</v>
      </c>
      <c r="C39" t="s">
        <v>2</v>
      </c>
      <c r="D39" t="s">
        <v>3</v>
      </c>
      <c r="E39" s="4">
        <v>0.9</v>
      </c>
      <c r="F39" s="2" t="str">
        <f>IFERROR(IF(A39=VLOOKUP(A39,Land_use_CBI!$A$2:$A$39,1,FALSE),"Match"),"No match")</f>
        <v>Match</v>
      </c>
      <c r="G39" s="5">
        <f>IF(F39="Match",VLOOKUP(A39,Land_use_CBI!$A$2:$B$39,2,FALSE),"_")</f>
        <v>0.7</v>
      </c>
      <c r="H39" s="2" t="str">
        <f>IFERROR(IF(A39=VLOOKUP(A39,'Occupation flows in ecoinvent'!$B$2:$B$58,1,FALSE),"Match"),"No match")</f>
        <v>Match</v>
      </c>
      <c r="I39" s="2" t="str">
        <f>IFERROR(IF(A39=VLOOKUP(A39,'Occupation flows in ecoinvent'!$B$2:$B$58,1,FALSE),"Match"),"No match")</f>
        <v>Match</v>
      </c>
      <c r="J39" s="109">
        <f>IF(I39="Match",VLOOKUP(A39,'Occupation flows in ecoinvent'!$B$2:$F$58,4,FALSE),"_")</f>
        <v>0.7</v>
      </c>
      <c r="K39" s="2" t="str">
        <f t="shared" si="0"/>
        <v>No</v>
      </c>
    </row>
    <row r="40" spans="1:11" x14ac:dyDescent="0.25">
      <c r="A40" t="s">
        <v>40</v>
      </c>
      <c r="B40" t="s">
        <v>1</v>
      </c>
      <c r="C40" t="s">
        <v>2</v>
      </c>
      <c r="D40" t="s">
        <v>3</v>
      </c>
      <c r="E40" s="4">
        <v>0.9</v>
      </c>
      <c r="F40" s="2" t="str">
        <f>IFERROR(IF(A40=VLOOKUP(A40,Land_use_CBI!$A$2:$A$39,1,FALSE),"Match"),"No match")</f>
        <v>Match</v>
      </c>
      <c r="G40" s="3">
        <f>IF(F40="Match",VLOOKUP(A40,Land_use_CBI!$A$2:$B$39,2,FALSE),"_")</f>
        <v>0.9</v>
      </c>
      <c r="H40" s="2" t="str">
        <f>IFERROR(IF(A40=VLOOKUP(A40,'Occupation flows in ecoinvent'!$B$2:$B$58,1,FALSE),"Match"),"No match")</f>
        <v>Match</v>
      </c>
      <c r="I40" s="2" t="str">
        <f>IFERROR(IF(A40=VLOOKUP(A40,'Occupation flows in ecoinvent'!$B$2:$B$58,1,FALSE),"Match"),"No match")</f>
        <v>Match</v>
      </c>
      <c r="J40" s="2">
        <f>IF(I40="Match",VLOOKUP(A40,'Occupation flows in ecoinvent'!$B$2:$F$58,4,FALSE),"_")</f>
        <v>0.9</v>
      </c>
      <c r="K40" s="2" t="str">
        <f t="shared" si="0"/>
        <v>Yes</v>
      </c>
    </row>
    <row r="41" spans="1:11" x14ac:dyDescent="0.25">
      <c r="A41" t="s">
        <v>41</v>
      </c>
      <c r="B41" t="s">
        <v>1</v>
      </c>
      <c r="C41" t="s">
        <v>2</v>
      </c>
      <c r="D41" t="s">
        <v>3</v>
      </c>
      <c r="E41" s="4">
        <v>0.9</v>
      </c>
      <c r="F41" s="2" t="str">
        <f>IFERROR(IF(A41=VLOOKUP(A41,Land_use_CBI!$A$2:$A$39,1,FALSE),"Match"),"No match")</f>
        <v>Match</v>
      </c>
      <c r="G41" s="3">
        <f>IF(F41="Match",VLOOKUP(A41,Land_use_CBI!$A$2:$B$39,2,FALSE),"_")</f>
        <v>0.9</v>
      </c>
      <c r="H41" s="2" t="str">
        <f>IFERROR(IF(A41=VLOOKUP(A41,'Occupation flows in ecoinvent'!$B$2:$B$58,1,FALSE),"Match"),"No match")</f>
        <v>Match</v>
      </c>
      <c r="I41" s="2" t="str">
        <f>IFERROR(IF(A41=VLOOKUP(A41,'Occupation flows in ecoinvent'!$B$2:$B$58,1,FALSE),"Match"),"No match")</f>
        <v>Match</v>
      </c>
      <c r="J41" s="2">
        <f>IF(I41="Match",VLOOKUP(A41,'Occupation flows in ecoinvent'!$B$2:$F$58,4,FALSE),"_")</f>
        <v>0.9</v>
      </c>
      <c r="K41" s="2" t="str">
        <f t="shared" si="0"/>
        <v>Yes</v>
      </c>
    </row>
    <row r="42" spans="1:11" x14ac:dyDescent="0.25">
      <c r="A42" s="9" t="s">
        <v>41</v>
      </c>
      <c r="B42" s="9" t="s">
        <v>1</v>
      </c>
      <c r="C42" s="9" t="s">
        <v>2</v>
      </c>
      <c r="D42" s="9" t="s">
        <v>3</v>
      </c>
      <c r="E42" s="110">
        <v>0.9</v>
      </c>
      <c r="F42" s="10" t="str">
        <f>IFERROR(IF(A42=VLOOKUP(A42,Land_use_CBI!$A$2:$A$39,1,FALSE),"Match"),"No match")</f>
        <v>Match</v>
      </c>
      <c r="G42" s="111">
        <f>IF(F42="Match",VLOOKUP(A42,Land_use_CBI!$A$2:$B$39,2,FALSE),"_")</f>
        <v>0.9</v>
      </c>
      <c r="H42" s="10" t="str">
        <f>IFERROR(IF(A42=VLOOKUP(A42,'Occupation flows in ecoinvent'!$B$2:$B$58,1,FALSE),"Match"),"No match")</f>
        <v>Match</v>
      </c>
      <c r="I42" s="10" t="str">
        <f>IFERROR(IF(A42=VLOOKUP(A42,'Occupation flows in ecoinvent'!$B$2:$B$58,1,FALSE),"Match"),"No match")</f>
        <v>Match</v>
      </c>
      <c r="J42" s="10">
        <f>IF(I42="Match",VLOOKUP(A42,'Occupation flows in ecoinvent'!$B$2:$F$58,4,FALSE),"_")</f>
        <v>0.9</v>
      </c>
      <c r="K42" s="10" t="str">
        <f t="shared" si="0"/>
        <v>Yes</v>
      </c>
    </row>
    <row r="43" spans="1:11" x14ac:dyDescent="0.25">
      <c r="A43" t="s">
        <v>42</v>
      </c>
      <c r="B43" t="s">
        <v>1</v>
      </c>
      <c r="C43" t="s">
        <v>2</v>
      </c>
      <c r="D43" t="s">
        <v>3</v>
      </c>
      <c r="E43" s="4">
        <v>0.9</v>
      </c>
      <c r="F43" s="2" t="str">
        <f>IFERROR(IF(A43=VLOOKUP(A43,Land_use_CBI!$A$2:$A$39,1,FALSE),"Match"),"No match")</f>
        <v>Match</v>
      </c>
      <c r="G43" s="5">
        <f>IF(F43="Match",VLOOKUP(A43,Land_use_CBI!$A$2:$B$39,2,FALSE),"_")</f>
        <v>0.7</v>
      </c>
      <c r="H43" s="2" t="str">
        <f>IFERROR(IF(A43=VLOOKUP(A43,'Occupation flows in ecoinvent'!$B$2:$B$58,1,FALSE),"Match"),"No match")</f>
        <v>Match</v>
      </c>
      <c r="I43" s="2" t="str">
        <f>IFERROR(IF(A43=VLOOKUP(A43,'Occupation flows in ecoinvent'!$B$2:$B$58,1,FALSE),"Match"),"No match")</f>
        <v>Match</v>
      </c>
      <c r="J43" s="109">
        <f>IF(I43="Match",VLOOKUP(A43,'Occupation flows in ecoinvent'!$B$2:$F$58,4,FALSE),"_")</f>
        <v>0.7</v>
      </c>
      <c r="K43" s="2" t="str">
        <f t="shared" si="0"/>
        <v>No</v>
      </c>
    </row>
    <row r="44" spans="1:11" x14ac:dyDescent="0.25">
      <c r="A44" t="s">
        <v>43</v>
      </c>
      <c r="B44" t="s">
        <v>1</v>
      </c>
      <c r="C44" t="s">
        <v>2</v>
      </c>
      <c r="D44" t="s">
        <v>3</v>
      </c>
      <c r="E44" s="4">
        <v>0.9</v>
      </c>
      <c r="F44" s="2" t="str">
        <f>IFERROR(IF(A44=VLOOKUP(A44,Land_use_CBI!$A$2:$A$39,1,FALSE),"Match"),"No match")</f>
        <v>Match</v>
      </c>
      <c r="G44" s="3">
        <f>IF(F44="Match",VLOOKUP(A44,Land_use_CBI!$A$2:$B$39,2,FALSE),"_")</f>
        <v>0.9</v>
      </c>
      <c r="H44" s="2" t="str">
        <f>IFERROR(IF(A44=VLOOKUP(A44,'Occupation flows in ecoinvent'!$B$2:$B$58,1,FALSE),"Match"),"No match")</f>
        <v>Match</v>
      </c>
      <c r="I44" s="2" t="str">
        <f>IFERROR(IF(A44=VLOOKUP(A44,'Occupation flows in ecoinvent'!$B$2:$B$58,1,FALSE),"Match"),"No match")</f>
        <v>Match</v>
      </c>
      <c r="J44" s="2">
        <f>IF(I44="Match",VLOOKUP(A44,'Occupation flows in ecoinvent'!$B$2:$F$58,4,FALSE),"_")</f>
        <v>0.9</v>
      </c>
      <c r="K44" s="2" t="str">
        <f t="shared" si="0"/>
        <v>Yes</v>
      </c>
    </row>
    <row r="45" spans="1:11" x14ac:dyDescent="0.25">
      <c r="A45" t="s">
        <v>44</v>
      </c>
      <c r="B45" t="s">
        <v>1</v>
      </c>
      <c r="C45" t="s">
        <v>2</v>
      </c>
      <c r="D45" t="s">
        <v>3</v>
      </c>
      <c r="E45" s="4">
        <v>1</v>
      </c>
      <c r="F45" s="2" t="str">
        <f>IFERROR(IF(A45=VLOOKUP(A45,Land_use_CBI!$A$2:$A$39,1,FALSE),"Match"),"No match")</f>
        <v>Match</v>
      </c>
      <c r="G45" s="3">
        <f>IF(F45="Match",VLOOKUP(A45,Land_use_CBI!$A$2:$B$39,2,FALSE),"_")</f>
        <v>1</v>
      </c>
      <c r="H45" s="2" t="str">
        <f>IFERROR(IF(A45=VLOOKUP(A45,'Occupation flows in ecoinvent'!$B$2:$B$58,1,FALSE),"Match"),"No match")</f>
        <v>Match</v>
      </c>
      <c r="I45" s="2" t="str">
        <f>IFERROR(IF(A45=VLOOKUP(A45,'Occupation flows in ecoinvent'!$B$2:$B$58,1,FALSE),"Match"),"No match")</f>
        <v>Match</v>
      </c>
      <c r="J45" s="2">
        <f>IF(I45="Match",VLOOKUP(A45,'Occupation flows in ecoinvent'!$B$2:$F$58,4,FALSE),"_")</f>
        <v>1</v>
      </c>
      <c r="K45" s="2" t="str">
        <f t="shared" si="0"/>
        <v>Yes</v>
      </c>
    </row>
    <row r="46" spans="1:11" x14ac:dyDescent="0.25">
      <c r="A46" t="s">
        <v>45</v>
      </c>
      <c r="B46" t="s">
        <v>1</v>
      </c>
      <c r="C46" t="s">
        <v>2</v>
      </c>
      <c r="D46" s="2" t="s">
        <v>3</v>
      </c>
      <c r="E46" s="4">
        <v>0</v>
      </c>
      <c r="F46" s="2" t="str">
        <f>IFERROR(IF(A46=VLOOKUP(A46,Land_use_CBI!$A$2:$A$39,1,FALSE),"Match"),"No match")</f>
        <v>No match</v>
      </c>
      <c r="G46" s="3" t="str">
        <f>IF(F46="Match",VLOOKUP(A46,Land_use_CBI!$A$2:$B$39,2,FALSE),"_")</f>
        <v>_</v>
      </c>
      <c r="H46" s="2" t="str">
        <f>IFERROR(IF(A46=VLOOKUP(A46,'Occupation flows in ecoinvent'!$B$2:$B$58,1,FALSE),"Match"),"No match")</f>
        <v>Match</v>
      </c>
      <c r="I46" s="2" t="str">
        <f>IFERROR(IF(A46=VLOOKUP(A46,'Occupation flows in ecoinvent'!$B$2:$B$58,1,FALSE),"Match"),"No match")</f>
        <v>Match</v>
      </c>
      <c r="J46" s="2">
        <f>IF(I46="Match",VLOOKUP(A46,'Occupation flows in ecoinvent'!$B$2:$F$58,4,FALSE),"_")</f>
        <v>0</v>
      </c>
      <c r="K46" s="2" t="str">
        <f t="shared" si="0"/>
        <v>Yes</v>
      </c>
    </row>
    <row r="47" spans="1:11" x14ac:dyDescent="0.25">
      <c r="A47" t="s">
        <v>46</v>
      </c>
      <c r="B47" t="s">
        <v>1</v>
      </c>
      <c r="C47" t="s">
        <v>2</v>
      </c>
      <c r="D47" s="2" t="s">
        <v>3</v>
      </c>
      <c r="E47" s="4">
        <v>1</v>
      </c>
      <c r="F47" s="2" t="str">
        <f>IFERROR(IF(A47=VLOOKUP(A47,Land_use_CBI!$A$2:$A$39,1,FALSE),"Match"),"No match")</f>
        <v>No match</v>
      </c>
      <c r="G47" s="3" t="str">
        <f>IF(F47="Match",VLOOKUP(A47,Land_use_CBI!$A$2:$B$39,2,FALSE),"_")</f>
        <v>_</v>
      </c>
      <c r="H47" s="2" t="str">
        <f>IFERROR(IF(A47=VLOOKUP(A47,'Occupation flows in ecoinvent'!$B$2:$B$58,1,FALSE),"Match"),"No match")</f>
        <v>Match</v>
      </c>
      <c r="I47" s="2" t="str">
        <f>IFERROR(IF(A47=VLOOKUP(A47,'Occupation flows in ecoinvent'!$B$2:$B$58,1,FALSE),"Match"),"No match")</f>
        <v>Match</v>
      </c>
      <c r="J47" s="109">
        <f>IF(I47="Match",VLOOKUP(A47,'Occupation flows in ecoinvent'!$B$2:$F$58,4,FALSE),"_")</f>
        <v>0</v>
      </c>
      <c r="K47" s="2" t="str">
        <f t="shared" si="0"/>
        <v>No</v>
      </c>
    </row>
    <row r="48" spans="1:11" x14ac:dyDescent="0.25">
      <c r="A48" t="s">
        <v>47</v>
      </c>
      <c r="B48" t="s">
        <v>1</v>
      </c>
      <c r="C48" t="s">
        <v>2</v>
      </c>
      <c r="D48" s="2" t="s">
        <v>3</v>
      </c>
      <c r="E48" s="4">
        <v>1</v>
      </c>
      <c r="F48" s="2" t="str">
        <f>IFERROR(IF(A48=VLOOKUP(A48,Land_use_CBI!$A$2:$A$39,1,FALSE),"Match"),"No match")</f>
        <v>No match</v>
      </c>
      <c r="G48" s="3" t="str">
        <f>IF(F48="Match",VLOOKUP(A48,Land_use_CBI!$A$2:$B$39,2,FALSE),"_")</f>
        <v>_</v>
      </c>
      <c r="H48" s="2" t="str">
        <f>IFERROR(IF(A48=VLOOKUP(A48,'Occupation flows in ecoinvent'!$B$2:$B$58,1,FALSE),"Match"),"No match")</f>
        <v>Match</v>
      </c>
      <c r="I48" s="2" t="str">
        <f>IFERROR(IF(A48=VLOOKUP(A48,'Occupation flows in ecoinvent'!$B$2:$B$58,1,FALSE),"Match"),"No match")</f>
        <v>Match</v>
      </c>
      <c r="J48" s="109">
        <f>IF(I48="Match",VLOOKUP(A48,'Occupation flows in ecoinvent'!$B$2:$F$58,4,FALSE),"_")</f>
        <v>0</v>
      </c>
      <c r="K48" s="2" t="str">
        <f t="shared" si="0"/>
        <v>No</v>
      </c>
    </row>
    <row r="49" spans="1:11" x14ac:dyDescent="0.25">
      <c r="A49" t="s">
        <v>48</v>
      </c>
      <c r="B49" t="s">
        <v>1</v>
      </c>
      <c r="C49" t="s">
        <v>2</v>
      </c>
      <c r="D49" s="2" t="s">
        <v>3</v>
      </c>
      <c r="E49" s="4">
        <v>0</v>
      </c>
      <c r="F49" s="2" t="str">
        <f>IFERROR(IF(A49=VLOOKUP(A49,Land_use_CBI!$A$2:$A$39,1,FALSE),"Match"),"No match")</f>
        <v>No match</v>
      </c>
      <c r="G49" s="3" t="str">
        <f>IF(F49="Match",VLOOKUP(A49,Land_use_CBI!$A$2:$B$39,2,FALSE),"_")</f>
        <v>_</v>
      </c>
      <c r="H49" s="2" t="str">
        <f>IFERROR(IF(A49=VLOOKUP(A49,'Occupation flows in ecoinvent'!$B$2:$B$58,1,FALSE),"Match"),"No match")</f>
        <v>Match</v>
      </c>
      <c r="I49" s="2" t="str">
        <f>IFERROR(IF(A49=VLOOKUP(A49,'Occupation flows in ecoinvent'!$B$2:$B$58,1,FALSE),"Match"),"No match")</f>
        <v>Match</v>
      </c>
      <c r="J49" s="2">
        <f>IF(I49="Match",VLOOKUP(A49,'Occupation flows in ecoinvent'!$B$2:$F$58,4,FALSE),"_")</f>
        <v>0</v>
      </c>
      <c r="K49" s="2" t="str">
        <f t="shared" si="0"/>
        <v>Yes</v>
      </c>
    </row>
    <row r="50" spans="1:11" x14ac:dyDescent="0.25">
      <c r="A50" t="s">
        <v>49</v>
      </c>
      <c r="B50" t="s">
        <v>1</v>
      </c>
      <c r="C50" t="s">
        <v>2</v>
      </c>
      <c r="D50" s="2" t="s">
        <v>3</v>
      </c>
      <c r="E50" s="4">
        <v>1</v>
      </c>
      <c r="F50" s="2" t="str">
        <f>IFERROR(IF(A50=VLOOKUP(A50,Land_use_CBI!$A$2:$A$39,1,FALSE),"Match"),"No match")</f>
        <v>No match</v>
      </c>
      <c r="G50" s="3" t="str">
        <f>IF(F50="Match",VLOOKUP(A50,Land_use_CBI!$A$2:$B$39,2,FALSE),"_")</f>
        <v>_</v>
      </c>
      <c r="H50" s="2" t="str">
        <f>IFERROR(IF(A50=VLOOKUP(A50,'Occupation flows in ecoinvent'!$B$2:$B$58,1,FALSE),"Match"),"No match")</f>
        <v>Match</v>
      </c>
      <c r="I50" s="2" t="str">
        <f>IFERROR(IF(A50=VLOOKUP(A50,'Occupation flows in ecoinvent'!$B$2:$B$58,1,FALSE),"Match"),"No match")</f>
        <v>Match</v>
      </c>
      <c r="J50" s="109">
        <f>IF(I50="Match",VLOOKUP(A50,'Occupation flows in ecoinvent'!$B$2:$F$58,4,FALSE),"_")</f>
        <v>0</v>
      </c>
      <c r="K50" s="2" t="str">
        <f t="shared" si="0"/>
        <v>No</v>
      </c>
    </row>
    <row r="51" spans="1:11" x14ac:dyDescent="0.25">
      <c r="A51" s="9" t="s">
        <v>49</v>
      </c>
      <c r="B51" s="9" t="s">
        <v>1</v>
      </c>
      <c r="C51" s="9" t="s">
        <v>2</v>
      </c>
      <c r="D51" s="10" t="s">
        <v>3</v>
      </c>
      <c r="E51" s="110">
        <v>1</v>
      </c>
      <c r="F51" s="10" t="str">
        <f>IFERROR(IF(A51=VLOOKUP(A51,Land_use_CBI!$A$2:$A$39,1,FALSE),"Match"),"No match")</f>
        <v>No match</v>
      </c>
      <c r="G51" s="111" t="str">
        <f>IF(F51="Match",VLOOKUP(A51,Land_use_CBI!$A$2:$B$39,2,FALSE),"_")</f>
        <v>_</v>
      </c>
      <c r="H51" s="10" t="str">
        <f>IFERROR(IF(A51=VLOOKUP(A51,'Occupation flows in ecoinvent'!$B$2:$B$58,1,FALSE),"Match"),"No match")</f>
        <v>Match</v>
      </c>
      <c r="I51" s="10" t="str">
        <f>IFERROR(IF(A51=VLOOKUP(A51,'Occupation flows in ecoinvent'!$B$2:$B$58,1,FALSE),"Match"),"No match")</f>
        <v>Match</v>
      </c>
      <c r="J51" s="10">
        <f>IF(I51="Match",VLOOKUP(A51,'Occupation flows in ecoinvent'!$B$2:$F$58,4,FALSE),"_")</f>
        <v>0</v>
      </c>
      <c r="K51" s="10" t="str">
        <f t="shared" si="0"/>
        <v>No</v>
      </c>
    </row>
    <row r="52" spans="1:11" x14ac:dyDescent="0.25">
      <c r="A52" t="s">
        <v>50</v>
      </c>
      <c r="B52" t="s">
        <v>1</v>
      </c>
      <c r="C52" t="s">
        <v>2</v>
      </c>
      <c r="D52" t="s">
        <v>3</v>
      </c>
      <c r="E52" s="4">
        <v>0</v>
      </c>
      <c r="F52" s="2" t="str">
        <f>IFERROR(IF(A52=VLOOKUP(A52,Land_use_CBI!$A$2:$A$39,1,FALSE),"Match"),"No match")</f>
        <v>Match</v>
      </c>
      <c r="G52" s="3">
        <f>IF(F52="Match",VLOOKUP(A52,Land_use_CBI!$A$2:$B$39,2,FALSE),"_")</f>
        <v>0</v>
      </c>
      <c r="H52" s="2" t="str">
        <f>IFERROR(IF(A52=VLOOKUP(A52,'Occupation flows in ecoinvent'!$B$2:$B$58,1,FALSE),"Match"),"No match")</f>
        <v>Match</v>
      </c>
      <c r="I52" s="2" t="str">
        <f>IFERROR(IF(A52=VLOOKUP(A52,'Occupation flows in ecoinvent'!$B$2:$B$58,1,FALSE),"Match"),"No match")</f>
        <v>Match</v>
      </c>
      <c r="J52" s="2">
        <f>IF(I52="Match",VLOOKUP(A52,'Occupation flows in ecoinvent'!$B$2:$F$58,4,FALSE),"_")</f>
        <v>0</v>
      </c>
      <c r="K52" s="2" t="str">
        <f t="shared" si="0"/>
        <v>Yes</v>
      </c>
    </row>
    <row r="53" spans="1:11" x14ac:dyDescent="0.25">
      <c r="A53" t="s">
        <v>51</v>
      </c>
      <c r="B53" t="s">
        <v>1</v>
      </c>
      <c r="C53" t="s">
        <v>2</v>
      </c>
      <c r="D53" s="2" t="s">
        <v>3</v>
      </c>
      <c r="E53" s="4">
        <v>0</v>
      </c>
      <c r="F53" s="2" t="str">
        <f>IFERROR(IF(A53=VLOOKUP(A53,Land_use_CBI!$A$2:$A$39,1,FALSE),"Match"),"No match")</f>
        <v>No match</v>
      </c>
      <c r="G53" s="3" t="str">
        <f>IF(F53="Match",VLOOKUP(A53,Land_use_CBI!$A$2:$B$39,2,FALSE),"_")</f>
        <v>_</v>
      </c>
      <c r="H53" s="2" t="str">
        <f>IFERROR(IF(A53=VLOOKUP(A53,'Occupation flows in ecoinvent'!$B$2:$B$58,1,FALSE),"Match"),"No match")</f>
        <v>Match</v>
      </c>
      <c r="I53" s="2" t="str">
        <f>IFERROR(IF(A53=VLOOKUP(A53,'Occupation flows in ecoinvent'!$B$2:$B$58,1,FALSE),"Match"),"No match")</f>
        <v>Match</v>
      </c>
      <c r="J53" s="2">
        <f>IF(I53="Match",VLOOKUP(A53,'Occupation flows in ecoinvent'!$B$2:$F$58,4,FALSE),"_")</f>
        <v>0</v>
      </c>
      <c r="K53" s="2" t="str">
        <f t="shared" si="0"/>
        <v>Yes</v>
      </c>
    </row>
    <row r="54" spans="1:11" x14ac:dyDescent="0.25">
      <c r="A54" t="s">
        <v>52</v>
      </c>
      <c r="B54" t="s">
        <v>1</v>
      </c>
      <c r="C54" t="s">
        <v>2</v>
      </c>
      <c r="D54" t="s">
        <v>3</v>
      </c>
      <c r="E54" s="4">
        <v>0.95</v>
      </c>
      <c r="F54" s="2" t="str">
        <f>IFERROR(IF(A54=VLOOKUP(A54,Land_use_CBI!$A$2:$A$39,1,FALSE),"Match"),"No match")</f>
        <v>Match</v>
      </c>
      <c r="G54" s="3">
        <f>IF(F54="Match",VLOOKUP(A54,Land_use_CBI!$A$2:$B$39,2,FALSE),"_")</f>
        <v>0.95</v>
      </c>
      <c r="H54" s="2" t="str">
        <f>IFERROR(IF(A54=VLOOKUP(A54,'Occupation flows in ecoinvent'!$B$2:$B$58,1,FALSE),"Match"),"No match")</f>
        <v>Match</v>
      </c>
      <c r="I54" s="2" t="str">
        <f>IFERROR(IF(A54=VLOOKUP(A54,'Occupation flows in ecoinvent'!$B$2:$B$58,1,FALSE),"Match"),"No match")</f>
        <v>Match</v>
      </c>
      <c r="J54" s="2">
        <f>IF(I54="Match",VLOOKUP(A54,'Occupation flows in ecoinvent'!$B$2:$F$58,4,FALSE),"_")</f>
        <v>0.95</v>
      </c>
      <c r="K54" s="2" t="str">
        <f t="shared" si="0"/>
        <v>Yes</v>
      </c>
    </row>
    <row r="55" spans="1:11" x14ac:dyDescent="0.25">
      <c r="A55" t="s">
        <v>53</v>
      </c>
      <c r="B55" t="s">
        <v>1</v>
      </c>
      <c r="C55" t="s">
        <v>2</v>
      </c>
      <c r="D55" t="s">
        <v>3</v>
      </c>
      <c r="E55" s="4">
        <v>0.95</v>
      </c>
      <c r="F55" s="2" t="str">
        <f>IFERROR(IF(A55=VLOOKUP(A55,Land_use_CBI!$A$2:$A$39,1,FALSE),"Match"),"No match")</f>
        <v>Match</v>
      </c>
      <c r="G55" s="3">
        <f>IF(F55="Match",VLOOKUP(A55,Land_use_CBI!$A$2:$B$39,2,FALSE),"_")</f>
        <v>0.95</v>
      </c>
      <c r="H55" s="2" t="str">
        <f>IFERROR(IF(A55=VLOOKUP(A55,'Occupation flows in ecoinvent'!$B$2:$B$58,1,FALSE),"Match"),"No match")</f>
        <v>Match</v>
      </c>
      <c r="I55" s="2" t="str">
        <f>IFERROR(IF(A55=VLOOKUP(A55,'Occupation flows in ecoinvent'!$B$2:$B$58,1,FALSE),"Match"),"No match")</f>
        <v>Match</v>
      </c>
      <c r="J55" s="2">
        <f>IF(I55="Match",VLOOKUP(A55,'Occupation flows in ecoinvent'!$B$2:$F$58,4,FALSE),"_")</f>
        <v>0.95</v>
      </c>
      <c r="K55" s="2" t="str">
        <f t="shared" si="0"/>
        <v>Yes</v>
      </c>
    </row>
    <row r="56" spans="1:11" x14ac:dyDescent="0.25">
      <c r="A56" t="s">
        <v>54</v>
      </c>
      <c r="B56" t="s">
        <v>1</v>
      </c>
      <c r="C56" t="s">
        <v>2</v>
      </c>
      <c r="D56" t="s">
        <v>3</v>
      </c>
      <c r="E56" s="4">
        <v>0.95</v>
      </c>
      <c r="F56" s="2" t="str">
        <f>IFERROR(IF(A56=VLOOKUP(A56,Land_use_CBI!$A$2:$A$39,1,FALSE),"Match"),"No match")</f>
        <v>Match</v>
      </c>
      <c r="G56" s="3">
        <f>IF(F56="Match",VLOOKUP(A56,Land_use_CBI!$A$2:$B$39,2,FALSE),"_")</f>
        <v>0.95</v>
      </c>
      <c r="H56" s="2" t="str">
        <f>IFERROR(IF(A56=VLOOKUP(A56,'Occupation flows in ecoinvent'!$B$2:$B$58,1,FALSE),"Match"),"No match")</f>
        <v>Match</v>
      </c>
      <c r="I56" s="2" t="str">
        <f>IFERROR(IF(A56=VLOOKUP(A56,'Occupation flows in ecoinvent'!$B$2:$B$58,1,FALSE),"Match"),"No match")</f>
        <v>Match</v>
      </c>
      <c r="J56" s="2">
        <f>IF(I56="Match",VLOOKUP(A56,'Occupation flows in ecoinvent'!$B$2:$F$58,4,FALSE),"_")</f>
        <v>0.95</v>
      </c>
      <c r="K56" s="2" t="str">
        <f t="shared" si="0"/>
        <v>Yes</v>
      </c>
    </row>
    <row r="57" spans="1:11" x14ac:dyDescent="0.25">
      <c r="A57" t="s">
        <v>55</v>
      </c>
      <c r="B57" t="s">
        <v>1</v>
      </c>
      <c r="C57" t="s">
        <v>2</v>
      </c>
      <c r="D57" s="2" t="s">
        <v>3</v>
      </c>
      <c r="E57" s="4">
        <v>0.95</v>
      </c>
      <c r="F57" s="2" t="str">
        <f>IFERROR(IF(A57=VLOOKUP(A57,Land_use_CBI!$A$2:$A$39,1,FALSE),"Match"),"No match")</f>
        <v>No match</v>
      </c>
      <c r="G57" s="3" t="str">
        <f>IF(F57="Match",VLOOKUP(A57,Land_use_CBI!$A$2:$B$39,2,FALSE),"_")</f>
        <v>_</v>
      </c>
      <c r="H57" s="2" t="str">
        <f>IFERROR(IF(A57=VLOOKUP(A57,'Occupation flows in ecoinvent'!$B$2:$B$58,1,FALSE),"Match"),"No match")</f>
        <v>Match</v>
      </c>
      <c r="I57" s="2" t="str">
        <f>IFERROR(IF(A57=VLOOKUP(A57,'Occupation flows in ecoinvent'!$B$2:$B$58,1,FALSE),"Match"),"No match")</f>
        <v>Match</v>
      </c>
      <c r="J57" s="109">
        <f>IF(I57="Match",VLOOKUP(A57,'Occupation flows in ecoinvent'!$B$2:$F$58,4,FALSE),"_")</f>
        <v>0.9</v>
      </c>
      <c r="K57" s="2" t="str">
        <f t="shared" si="0"/>
        <v>No</v>
      </c>
    </row>
    <row r="58" spans="1:11" x14ac:dyDescent="0.25">
      <c r="A58" t="s">
        <v>56</v>
      </c>
      <c r="B58" t="s">
        <v>1</v>
      </c>
      <c r="C58" t="s">
        <v>2</v>
      </c>
      <c r="D58" s="2" t="s">
        <v>3</v>
      </c>
      <c r="E58" s="4">
        <v>0.95</v>
      </c>
      <c r="F58" s="2" t="str">
        <f>IFERROR(IF(A58=VLOOKUP(A58,Land_use_CBI!$A$2:$A$39,1,FALSE),"Match"),"No match")</f>
        <v>No match</v>
      </c>
      <c r="G58" s="3" t="str">
        <f>IF(F58="Match",VLOOKUP(A58,Land_use_CBI!$A$2:$B$39,2,FALSE),"_")</f>
        <v>_</v>
      </c>
      <c r="H58" s="2" t="str">
        <f>IFERROR(IF(A58=VLOOKUP(A58,'Occupation flows in ecoinvent'!$B$2:$B$58,1,FALSE),"Match"),"No match")</f>
        <v>Match</v>
      </c>
      <c r="I58" s="2" t="str">
        <f>IFERROR(IF(A58=VLOOKUP(A58,'Occupation flows in ecoinvent'!$B$2:$B$58,1,FALSE),"Match"),"No match")</f>
        <v>Match</v>
      </c>
      <c r="J58" s="109">
        <f>IF(I58="Match",VLOOKUP(A58,'Occupation flows in ecoinvent'!$B$2:$F$58,4,FALSE),"_")</f>
        <v>0</v>
      </c>
      <c r="K58" s="2" t="str">
        <f t="shared" si="0"/>
        <v>No</v>
      </c>
    </row>
    <row r="59" spans="1:11" x14ac:dyDescent="0.25">
      <c r="A59" s="9" t="s">
        <v>56</v>
      </c>
      <c r="B59" s="9" t="s">
        <v>1</v>
      </c>
      <c r="C59" s="9" t="s">
        <v>2</v>
      </c>
      <c r="D59" s="10" t="s">
        <v>3</v>
      </c>
      <c r="E59" s="110">
        <v>0.95</v>
      </c>
      <c r="F59" s="10" t="str">
        <f>IFERROR(IF(A59=VLOOKUP(A59,Land_use_CBI!$A$2:$A$39,1,FALSE),"Match"),"No match")</f>
        <v>No match</v>
      </c>
      <c r="G59" s="111" t="str">
        <f>IF(F59="Match",VLOOKUP(A59,Land_use_CBI!$A$2:$B$39,2,FALSE),"_")</f>
        <v>_</v>
      </c>
      <c r="H59" s="10" t="str">
        <f>IFERROR(IF(A59=VLOOKUP(A59,'Occupation flows in ecoinvent'!$B$2:$B$58,1,FALSE),"Match"),"No match")</f>
        <v>Match</v>
      </c>
      <c r="I59" s="10" t="str">
        <f>IFERROR(IF(A59=VLOOKUP(A59,'Occupation flows in ecoinvent'!$B$2:$B$58,1,FALSE),"Match"),"No match")</f>
        <v>Match</v>
      </c>
      <c r="J59" s="10">
        <f>IF(I59="Match",VLOOKUP(A59,'Occupation flows in ecoinvent'!$B$2:$F$58,4,FALSE),"_")</f>
        <v>0</v>
      </c>
      <c r="K59" s="10" t="str">
        <f t="shared" si="0"/>
        <v>No</v>
      </c>
    </row>
    <row r="60" spans="1:11" x14ac:dyDescent="0.25">
      <c r="A60" t="s">
        <v>57</v>
      </c>
      <c r="B60" t="s">
        <v>1</v>
      </c>
      <c r="C60" t="s">
        <v>2</v>
      </c>
      <c r="D60" t="s">
        <v>3</v>
      </c>
      <c r="E60" s="4">
        <v>0.95</v>
      </c>
      <c r="F60" s="2" t="str">
        <f>IFERROR(IF(A60=VLOOKUP(A60,Land_use_CBI!$A$2:$A$39,1,FALSE),"Match"),"No match")</f>
        <v>Match</v>
      </c>
      <c r="G60" s="3">
        <f>IF(F60="Match",VLOOKUP(A60,Land_use_CBI!$A$2:$B$39,2,FALSE),"_")</f>
        <v>0.95</v>
      </c>
      <c r="H60" s="2" t="str">
        <f>IFERROR(IF(A60=VLOOKUP(A60,'Occupation flows in ecoinvent'!$B$2:$B$58,1,FALSE),"Match"),"No match")</f>
        <v>Match</v>
      </c>
      <c r="I60" s="2" t="str">
        <f>IFERROR(IF(A60=VLOOKUP(A60,'Occupation flows in ecoinvent'!$B$2:$B$58,1,FALSE),"Match"),"No match")</f>
        <v>Match</v>
      </c>
      <c r="J60" s="2">
        <f>IF(I60="Match",VLOOKUP(A60,'Occupation flows in ecoinvent'!$B$2:$F$58,4,FALSE),"_")</f>
        <v>0.95</v>
      </c>
      <c r="K60" s="2" t="str">
        <f t="shared" si="0"/>
        <v>Yes</v>
      </c>
    </row>
    <row r="61" spans="1:11" x14ac:dyDescent="0.25">
      <c r="A61" s="9" t="s">
        <v>57</v>
      </c>
      <c r="B61" s="9" t="s">
        <v>1</v>
      </c>
      <c r="C61" s="9" t="s">
        <v>2</v>
      </c>
      <c r="D61" s="9" t="s">
        <v>3</v>
      </c>
      <c r="E61" s="110">
        <v>0.95</v>
      </c>
      <c r="F61" s="10" t="str">
        <f>IFERROR(IF(A61=VLOOKUP(A61,Land_use_CBI!$A$2:$A$39,1,FALSE),"Match"),"No match")</f>
        <v>Match</v>
      </c>
      <c r="G61" s="111">
        <f>IF(F61="Match",VLOOKUP(A61,Land_use_CBI!$A$2:$B$39,2,FALSE),"_")</f>
        <v>0.95</v>
      </c>
      <c r="H61" s="10" t="str">
        <f>IFERROR(IF(A61=VLOOKUP(A61,'Occupation flows in ecoinvent'!$B$2:$B$58,1,FALSE),"Match"),"No match")</f>
        <v>Match</v>
      </c>
      <c r="I61" s="10" t="str">
        <f>IFERROR(IF(A61=VLOOKUP(A61,'Occupation flows in ecoinvent'!$B$2:$B$58,1,FALSE),"Match"),"No match")</f>
        <v>Match</v>
      </c>
      <c r="J61" s="10">
        <f>IF(I61="Match",VLOOKUP(A61,'Occupation flows in ecoinvent'!$B$2:$F$58,4,FALSE),"_")</f>
        <v>0.95</v>
      </c>
      <c r="K61" s="10" t="str">
        <f t="shared" si="0"/>
        <v>Yes</v>
      </c>
    </row>
    <row r="62" spans="1:11" x14ac:dyDescent="0.25">
      <c r="A62" t="s">
        <v>58</v>
      </c>
      <c r="B62" t="s">
        <v>1</v>
      </c>
      <c r="C62" t="s">
        <v>2</v>
      </c>
      <c r="D62" t="s">
        <v>3</v>
      </c>
      <c r="E62" s="4">
        <v>0.95</v>
      </c>
      <c r="F62" s="2" t="str">
        <f>IFERROR(IF(A62=VLOOKUP(A62,Land_use_CBI!$A$2:$A$39,1,FALSE),"Match"),"No match")</f>
        <v>Match</v>
      </c>
      <c r="G62" s="3">
        <f>IF(F62="Match",VLOOKUP(A62,Land_use_CBI!$A$2:$B$39,2,FALSE),"_")</f>
        <v>0.95</v>
      </c>
      <c r="H62" s="2" t="str">
        <f>IFERROR(IF(A62=VLOOKUP(A62,'Occupation flows in ecoinvent'!$B$2:$B$58,1,FALSE),"Match"),"No match")</f>
        <v>Match</v>
      </c>
      <c r="I62" s="2" t="str">
        <f>IFERROR(IF(A62=VLOOKUP(A62,'Occupation flows in ecoinvent'!$B$2:$B$58,1,FALSE),"Match"),"No match")</f>
        <v>Match</v>
      </c>
      <c r="J62" s="2">
        <f>IF(I62="Match",VLOOKUP(A62,'Occupation flows in ecoinvent'!$B$2:$F$58,4,FALSE),"_")</f>
        <v>0.95</v>
      </c>
      <c r="K62" s="2" t="str">
        <f t="shared" si="0"/>
        <v>Yes</v>
      </c>
    </row>
    <row r="63" spans="1:11" x14ac:dyDescent="0.25">
      <c r="A63" t="s">
        <v>59</v>
      </c>
      <c r="B63" t="s">
        <v>1</v>
      </c>
      <c r="C63" t="s">
        <v>2</v>
      </c>
      <c r="D63" t="s">
        <v>3</v>
      </c>
      <c r="E63" s="4">
        <v>0.95</v>
      </c>
      <c r="F63" s="2" t="str">
        <f>IFERROR(IF(A63=VLOOKUP(A63,Land_use_CBI!$A$2:$A$39,1,FALSE),"Match"),"No match")</f>
        <v>Match</v>
      </c>
      <c r="G63" s="3">
        <f>IF(F63="Match",VLOOKUP(A63,Land_use_CBI!$A$2:$B$39,2,FALSE),"_")</f>
        <v>0.95</v>
      </c>
      <c r="H63" s="2" t="str">
        <f>IFERROR(IF(A63=VLOOKUP(A63,'Occupation flows in ecoinvent'!$B$2:$B$58,1,FALSE),"Match"),"No match")</f>
        <v>Match</v>
      </c>
      <c r="I63" s="2" t="str">
        <f>IFERROR(IF(A63=VLOOKUP(A63,'Occupation flows in ecoinvent'!$B$2:$B$58,1,FALSE),"Match"),"No match")</f>
        <v>Match</v>
      </c>
      <c r="J63" s="2">
        <f>IF(I63="Match",VLOOKUP(A63,'Occupation flows in ecoinvent'!$B$2:$F$58,4,FALSE),"_")</f>
        <v>0.95</v>
      </c>
      <c r="K63" s="2" t="str">
        <f t="shared" si="0"/>
        <v>Yes</v>
      </c>
    </row>
    <row r="64" spans="1:11" x14ac:dyDescent="0.25">
      <c r="A64" s="9" t="s">
        <v>59</v>
      </c>
      <c r="B64" s="9" t="s">
        <v>1</v>
      </c>
      <c r="C64" s="9" t="s">
        <v>2</v>
      </c>
      <c r="D64" s="9" t="s">
        <v>3</v>
      </c>
      <c r="E64" s="110">
        <v>0.95</v>
      </c>
      <c r="F64" s="10" t="str">
        <f>IFERROR(IF(A64=VLOOKUP(A64,Land_use_CBI!$A$2:$A$39,1,FALSE),"Match"),"No match")</f>
        <v>Match</v>
      </c>
      <c r="G64" s="111">
        <f>IF(F64="Match",VLOOKUP(A64,Land_use_CBI!$A$2:$B$39,2,FALSE),"_")</f>
        <v>0.95</v>
      </c>
      <c r="H64" s="10" t="str">
        <f>IFERROR(IF(A64=VLOOKUP(A64,'Occupation flows in ecoinvent'!$B$2:$B$58,1,FALSE),"Match"),"No match")</f>
        <v>Match</v>
      </c>
      <c r="I64" s="10" t="str">
        <f>IFERROR(IF(A64=VLOOKUP(A64,'Occupation flows in ecoinvent'!$B$2:$B$58,1,FALSE),"Match"),"No match")</f>
        <v>Match</v>
      </c>
      <c r="J64" s="10">
        <f>IF(I64="Match",VLOOKUP(A64,'Occupation flows in ecoinvent'!$B$2:$F$58,4,FALSE),"_")</f>
        <v>0.95</v>
      </c>
      <c r="K64" s="10" t="str">
        <f t="shared" si="0"/>
        <v>Yes</v>
      </c>
    </row>
    <row r="65" spans="1:11" x14ac:dyDescent="0.25">
      <c r="A65" t="s">
        <v>60</v>
      </c>
      <c r="B65" t="s">
        <v>1</v>
      </c>
      <c r="C65" t="s">
        <v>2</v>
      </c>
      <c r="D65" t="s">
        <v>3</v>
      </c>
      <c r="E65" s="4">
        <v>0.95</v>
      </c>
      <c r="F65" s="2" t="str">
        <f>IFERROR(IF(A65=VLOOKUP(A65,Land_use_CBI!$A$2:$A$39,1,FALSE),"Match"),"No match")</f>
        <v>Match</v>
      </c>
      <c r="G65" s="3">
        <f>IF(F65="Match",VLOOKUP(A65,Land_use_CBI!$A$2:$B$39,2,FALSE),"_")</f>
        <v>0.95</v>
      </c>
      <c r="H65" s="2" t="str">
        <f>IFERROR(IF(A65=VLOOKUP(A65,'Occupation flows in ecoinvent'!$B$2:$B$58,1,FALSE),"Match"),"No match")</f>
        <v>Match</v>
      </c>
      <c r="I65" s="2" t="str">
        <f>IFERROR(IF(A65=VLOOKUP(A65,'Occupation flows in ecoinvent'!$B$2:$B$58,1,FALSE),"Match"),"No match")</f>
        <v>Match</v>
      </c>
      <c r="J65" s="2">
        <f>IF(I65="Match",VLOOKUP(A65,'Occupation flows in ecoinvent'!$B$2:$F$58,4,FALSE),"_")</f>
        <v>0.95</v>
      </c>
      <c r="K65" s="2" t="str">
        <f t="shared" si="0"/>
        <v>Yes</v>
      </c>
    </row>
    <row r="66" spans="1:11" x14ac:dyDescent="0.25">
      <c r="A66" t="s">
        <v>61</v>
      </c>
      <c r="B66" t="s">
        <v>1</v>
      </c>
      <c r="C66" t="s">
        <v>2</v>
      </c>
      <c r="D66" s="2" t="s">
        <v>3</v>
      </c>
      <c r="E66" s="4">
        <v>0.9</v>
      </c>
      <c r="F66" s="2" t="str">
        <f>IFERROR(IF(A66=VLOOKUP(A66,Land_use_CBI!$A$2:$A$39,1,FALSE),"Match"),"No match")</f>
        <v>No match</v>
      </c>
      <c r="G66" s="3" t="str">
        <f>IF(F66="Match",VLOOKUP(A66,Land_use_CBI!$A$2:$B$39,2,FALSE),"_")</f>
        <v>_</v>
      </c>
      <c r="H66" s="2" t="str">
        <f>IFERROR(IF(A66=VLOOKUP(A66,'Occupation flows in ecoinvent'!$B$2:$B$58,1,FALSE),"Match"),"No match")</f>
        <v>Match</v>
      </c>
      <c r="I66" s="2" t="str">
        <f>IFERROR(IF(A66=VLOOKUP(A66,'Occupation flows in ecoinvent'!$B$2:$B$58,1,FALSE),"Match"),"No match")</f>
        <v>Match</v>
      </c>
      <c r="J66" s="109">
        <f>IF(I66="Match",VLOOKUP(A66,'Occupation flows in ecoinvent'!$B$2:$F$58,4,FALSE),"_")</f>
        <v>0</v>
      </c>
      <c r="K66" s="2" t="str">
        <f t="shared" si="0"/>
        <v>No</v>
      </c>
    </row>
    <row r="67" spans="1:11" x14ac:dyDescent="0.25">
      <c r="A67" t="s">
        <v>62</v>
      </c>
      <c r="B67" t="s">
        <v>1</v>
      </c>
      <c r="C67" t="s">
        <v>2</v>
      </c>
      <c r="D67" s="2" t="s">
        <v>3</v>
      </c>
      <c r="E67" s="4">
        <v>0.9</v>
      </c>
      <c r="F67" s="2" t="str">
        <f>IFERROR(IF(A67=VLOOKUP(A67,Land_use_CBI!$A$2:$A$39,1,FALSE),"Match"),"No match")</f>
        <v>No match</v>
      </c>
      <c r="G67" s="3" t="str">
        <f>IF(F67="Match",VLOOKUP(A67,Land_use_CBI!$A$2:$B$39,2,FALSE),"_")</f>
        <v>_</v>
      </c>
      <c r="H67" s="2" t="str">
        <f>IFERROR(IF(A67=VLOOKUP(A67,'Occupation flows in ecoinvent'!$B$2:$B$58,1,FALSE),"Match"),"No match")</f>
        <v>Match</v>
      </c>
      <c r="I67" s="2" t="str">
        <f>IFERROR(IF(A67=VLOOKUP(A67,'Occupation flows in ecoinvent'!$B$2:$B$58,1,FALSE),"Match"),"No match")</f>
        <v>Match</v>
      </c>
      <c r="J67" s="109">
        <f>IF(I67="Match",VLOOKUP(A67,'Occupation flows in ecoinvent'!$B$2:$F$58,4,FALSE),"_")</f>
        <v>0</v>
      </c>
      <c r="K67" s="2" t="str">
        <f t="shared" ref="K67" si="1">IF(E67=J67,"Yes","No")</f>
        <v>No</v>
      </c>
    </row>
  </sheetData>
  <autoFilter ref="A1:K67"/>
  <conditionalFormatting sqref="K2:K67">
    <cfRule type="cellIs" dxfId="3" priority="2" operator="equal">
      <formula>"No"</formula>
    </cfRule>
  </conditionalFormatting>
  <conditionalFormatting sqref="N4">
    <cfRule type="cellIs" dxfId="2" priority="1" operator="equal">
      <formula>"Not same CF"</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I43"/>
  <sheetViews>
    <sheetView workbookViewId="0">
      <selection activeCell="F30" sqref="F30"/>
    </sheetView>
  </sheetViews>
  <sheetFormatPr defaultRowHeight="15" x14ac:dyDescent="0.25"/>
  <cols>
    <col min="1" max="1" width="45.140625" bestFit="1" customWidth="1"/>
    <col min="2" max="2" width="8.85546875" style="2"/>
    <col min="5" max="5" width="50.7109375" bestFit="1" customWidth="1"/>
    <col min="9" max="9" width="43.28515625" bestFit="1" customWidth="1"/>
  </cols>
  <sheetData>
    <row r="1" spans="1:9" x14ac:dyDescent="0.25">
      <c r="A1" s="1" t="s">
        <v>77</v>
      </c>
      <c r="E1" s="1" t="s">
        <v>104</v>
      </c>
      <c r="F1" s="1"/>
      <c r="G1" s="1"/>
    </row>
    <row r="2" spans="1:9" x14ac:dyDescent="0.25">
      <c r="A2" t="s">
        <v>0</v>
      </c>
      <c r="B2" s="3">
        <v>0.9</v>
      </c>
      <c r="C2" t="s">
        <v>79</v>
      </c>
      <c r="E2" t="s">
        <v>78</v>
      </c>
      <c r="F2" s="4">
        <v>0.9</v>
      </c>
      <c r="G2" t="s">
        <v>79</v>
      </c>
      <c r="I2" t="s">
        <v>4</v>
      </c>
    </row>
    <row r="3" spans="1:9" x14ac:dyDescent="0.25">
      <c r="A3" t="s">
        <v>5</v>
      </c>
      <c r="B3" s="3">
        <v>0.9</v>
      </c>
      <c r="C3" t="s">
        <v>79</v>
      </c>
      <c r="E3" t="s">
        <v>80</v>
      </c>
      <c r="F3" s="4">
        <v>0.9</v>
      </c>
      <c r="G3" t="s">
        <v>79</v>
      </c>
      <c r="I3" t="s">
        <v>13</v>
      </c>
    </row>
    <row r="4" spans="1:9" x14ac:dyDescent="0.25">
      <c r="A4" t="s">
        <v>6</v>
      </c>
      <c r="B4" s="3">
        <v>0.9</v>
      </c>
      <c r="C4" t="s">
        <v>79</v>
      </c>
      <c r="E4" t="s">
        <v>81</v>
      </c>
      <c r="F4" s="4">
        <v>0.7</v>
      </c>
      <c r="G4" t="s">
        <v>79</v>
      </c>
      <c r="I4" t="s">
        <v>14</v>
      </c>
    </row>
    <row r="5" spans="1:9" x14ac:dyDescent="0.25">
      <c r="A5" t="s">
        <v>7</v>
      </c>
      <c r="B5" s="3">
        <v>0.7</v>
      </c>
      <c r="C5" t="s">
        <v>79</v>
      </c>
      <c r="E5" t="s">
        <v>82</v>
      </c>
      <c r="F5" s="4">
        <v>0.9</v>
      </c>
      <c r="G5" t="s">
        <v>79</v>
      </c>
      <c r="I5" t="s">
        <v>15</v>
      </c>
    </row>
    <row r="6" spans="1:9" x14ac:dyDescent="0.25">
      <c r="A6" t="s">
        <v>8</v>
      </c>
      <c r="B6" s="3">
        <v>0.9</v>
      </c>
      <c r="C6" t="s">
        <v>79</v>
      </c>
      <c r="E6" t="s">
        <v>83</v>
      </c>
      <c r="F6" s="4">
        <v>0.7</v>
      </c>
      <c r="G6" t="s">
        <v>79</v>
      </c>
      <c r="I6" t="s">
        <v>16</v>
      </c>
    </row>
    <row r="7" spans="1:9" x14ac:dyDescent="0.25">
      <c r="A7" t="s">
        <v>9</v>
      </c>
      <c r="B7" s="3">
        <v>0.9</v>
      </c>
      <c r="C7" t="s">
        <v>79</v>
      </c>
      <c r="E7" t="s">
        <v>84</v>
      </c>
      <c r="F7" s="4">
        <v>0.5</v>
      </c>
      <c r="G7" t="s">
        <v>79</v>
      </c>
      <c r="I7" t="s">
        <v>18</v>
      </c>
    </row>
    <row r="8" spans="1:9" x14ac:dyDescent="0.25">
      <c r="A8" t="s">
        <v>10</v>
      </c>
      <c r="B8" s="3">
        <v>0.7</v>
      </c>
      <c r="C8" t="s">
        <v>79</v>
      </c>
      <c r="E8" t="s">
        <v>85</v>
      </c>
      <c r="F8" s="4">
        <v>0.5</v>
      </c>
      <c r="G8" t="s">
        <v>79</v>
      </c>
      <c r="I8" t="s">
        <v>20</v>
      </c>
    </row>
    <row r="9" spans="1:9" x14ac:dyDescent="0.25">
      <c r="A9" t="s">
        <v>11</v>
      </c>
      <c r="B9" s="3">
        <v>0.9</v>
      </c>
      <c r="C9" t="s">
        <v>79</v>
      </c>
      <c r="E9" t="s">
        <v>86</v>
      </c>
      <c r="F9" s="4">
        <v>0.5</v>
      </c>
      <c r="G9" t="s">
        <v>79</v>
      </c>
      <c r="I9" t="s">
        <v>23</v>
      </c>
    </row>
    <row r="10" spans="1:9" x14ac:dyDescent="0.25">
      <c r="A10" t="s">
        <v>12</v>
      </c>
      <c r="B10" s="3">
        <v>0.9</v>
      </c>
      <c r="C10" t="s">
        <v>79</v>
      </c>
      <c r="E10" t="s">
        <v>87</v>
      </c>
      <c r="F10" s="4">
        <v>0.8</v>
      </c>
      <c r="G10" t="s">
        <v>79</v>
      </c>
      <c r="I10" t="s">
        <v>26</v>
      </c>
    </row>
    <row r="11" spans="1:9" x14ac:dyDescent="0.25">
      <c r="A11" t="s">
        <v>17</v>
      </c>
      <c r="B11" s="3">
        <v>0.95</v>
      </c>
      <c r="C11" t="s">
        <v>79</v>
      </c>
      <c r="E11" t="s">
        <v>88</v>
      </c>
      <c r="F11" s="4">
        <v>0.5</v>
      </c>
      <c r="G11" t="s">
        <v>79</v>
      </c>
      <c r="I11" t="s">
        <v>27</v>
      </c>
    </row>
    <row r="12" spans="1:9" x14ac:dyDescent="0.25">
      <c r="A12" t="s">
        <v>19</v>
      </c>
      <c r="B12" s="3">
        <v>0.95</v>
      </c>
      <c r="C12" t="s">
        <v>79</v>
      </c>
      <c r="E12" t="s">
        <v>89</v>
      </c>
      <c r="F12" s="4">
        <v>0.95</v>
      </c>
      <c r="G12" t="s">
        <v>79</v>
      </c>
      <c r="I12" t="s">
        <v>27</v>
      </c>
    </row>
    <row r="13" spans="1:9" x14ac:dyDescent="0.25">
      <c r="A13" t="s">
        <v>21</v>
      </c>
      <c r="B13" s="3">
        <v>0.3</v>
      </c>
      <c r="C13" t="s">
        <v>79</v>
      </c>
      <c r="E13" t="s">
        <v>90</v>
      </c>
      <c r="F13" s="4">
        <v>0.95</v>
      </c>
      <c r="G13" t="s">
        <v>79</v>
      </c>
      <c r="I13" t="s">
        <v>30</v>
      </c>
    </row>
    <row r="14" spans="1:9" x14ac:dyDescent="0.25">
      <c r="A14" t="s">
        <v>22</v>
      </c>
      <c r="B14" s="3">
        <v>0.5</v>
      </c>
      <c r="C14" t="s">
        <v>79</v>
      </c>
      <c r="E14" t="s">
        <v>91</v>
      </c>
      <c r="F14" s="4">
        <v>0.3</v>
      </c>
      <c r="G14" t="s">
        <v>79</v>
      </c>
      <c r="I14" t="s">
        <v>32</v>
      </c>
    </row>
    <row r="15" spans="1:9" x14ac:dyDescent="0.25">
      <c r="A15" t="s">
        <v>24</v>
      </c>
      <c r="B15" s="3">
        <v>0.5</v>
      </c>
      <c r="C15" t="s">
        <v>79</v>
      </c>
      <c r="E15" t="s">
        <v>92</v>
      </c>
      <c r="F15" s="4">
        <v>0.9</v>
      </c>
      <c r="G15" t="s">
        <v>79</v>
      </c>
      <c r="I15" t="s">
        <v>45</v>
      </c>
    </row>
    <row r="16" spans="1:9" x14ac:dyDescent="0.25">
      <c r="A16" t="s">
        <v>25</v>
      </c>
      <c r="B16" s="3">
        <v>0.5</v>
      </c>
      <c r="C16" t="s">
        <v>79</v>
      </c>
      <c r="E16" t="s">
        <v>93</v>
      </c>
      <c r="F16" s="4">
        <v>0.7</v>
      </c>
      <c r="G16" t="s">
        <v>79</v>
      </c>
      <c r="I16" t="s">
        <v>46</v>
      </c>
    </row>
    <row r="17" spans="1:9" x14ac:dyDescent="0.25">
      <c r="A17" t="s">
        <v>28</v>
      </c>
      <c r="B17" s="3">
        <v>0.5</v>
      </c>
      <c r="C17" t="s">
        <v>79</v>
      </c>
      <c r="E17" t="s">
        <v>94</v>
      </c>
      <c r="F17" s="4">
        <v>0.9</v>
      </c>
      <c r="G17" t="s">
        <v>79</v>
      </c>
      <c r="I17" t="s">
        <v>47</v>
      </c>
    </row>
    <row r="18" spans="1:9" x14ac:dyDescent="0.25">
      <c r="A18" t="s">
        <v>29</v>
      </c>
      <c r="B18" s="3">
        <v>0.95</v>
      </c>
      <c r="C18" t="s">
        <v>79</v>
      </c>
      <c r="E18" t="s">
        <v>95</v>
      </c>
      <c r="F18" s="4">
        <v>0.9</v>
      </c>
      <c r="G18" t="s">
        <v>79</v>
      </c>
      <c r="I18" t="s">
        <v>48</v>
      </c>
    </row>
    <row r="19" spans="1:9" x14ac:dyDescent="0.25">
      <c r="A19" t="s">
        <v>33</v>
      </c>
      <c r="B19" s="3">
        <v>0.95</v>
      </c>
      <c r="C19" t="s">
        <v>79</v>
      </c>
      <c r="E19" t="s">
        <v>96</v>
      </c>
      <c r="F19" s="4">
        <v>0.7</v>
      </c>
      <c r="G19" t="s">
        <v>79</v>
      </c>
      <c r="I19" t="s">
        <v>49</v>
      </c>
    </row>
    <row r="20" spans="1:9" x14ac:dyDescent="0.25">
      <c r="A20" t="s">
        <v>34</v>
      </c>
      <c r="B20" s="3">
        <v>0.9</v>
      </c>
      <c r="C20" t="s">
        <v>79</v>
      </c>
      <c r="E20" t="s">
        <v>97</v>
      </c>
      <c r="F20" s="4">
        <v>0.9</v>
      </c>
      <c r="G20" t="s">
        <v>79</v>
      </c>
      <c r="I20" t="s">
        <v>49</v>
      </c>
    </row>
    <row r="21" spans="1:9" x14ac:dyDescent="0.25">
      <c r="A21" t="s">
        <v>35</v>
      </c>
      <c r="B21" s="3">
        <v>0.3</v>
      </c>
      <c r="C21" t="s">
        <v>79</v>
      </c>
      <c r="E21" t="s">
        <v>98</v>
      </c>
      <c r="F21" s="4">
        <v>0.95</v>
      </c>
      <c r="G21" t="s">
        <v>79</v>
      </c>
      <c r="I21" t="s">
        <v>51</v>
      </c>
    </row>
    <row r="22" spans="1:9" x14ac:dyDescent="0.25">
      <c r="A22" t="s">
        <v>36</v>
      </c>
      <c r="B22" s="3">
        <v>0.9</v>
      </c>
      <c r="C22" t="s">
        <v>79</v>
      </c>
      <c r="E22" t="s">
        <v>99</v>
      </c>
      <c r="F22" s="4">
        <v>0.95</v>
      </c>
      <c r="G22" t="s">
        <v>79</v>
      </c>
      <c r="I22" t="s">
        <v>55</v>
      </c>
    </row>
    <row r="23" spans="1:9" x14ac:dyDescent="0.25">
      <c r="A23" t="s">
        <v>37</v>
      </c>
      <c r="B23" s="3">
        <v>0.9</v>
      </c>
      <c r="C23" t="s">
        <v>79</v>
      </c>
      <c r="E23" t="s">
        <v>100</v>
      </c>
      <c r="F23" s="4">
        <v>1</v>
      </c>
      <c r="G23" t="s">
        <v>79</v>
      </c>
      <c r="I23" t="s">
        <v>56</v>
      </c>
    </row>
    <row r="24" spans="1:9" x14ac:dyDescent="0.25">
      <c r="A24" t="s">
        <v>38</v>
      </c>
      <c r="B24" s="3">
        <v>0.9</v>
      </c>
      <c r="C24" t="s">
        <v>79</v>
      </c>
      <c r="I24" t="s">
        <v>56</v>
      </c>
    </row>
    <row r="25" spans="1:9" x14ac:dyDescent="0.25">
      <c r="A25" t="s">
        <v>39</v>
      </c>
      <c r="B25" s="3">
        <v>0.7</v>
      </c>
      <c r="C25" t="s">
        <v>79</v>
      </c>
      <c r="I25" t="s">
        <v>61</v>
      </c>
    </row>
    <row r="26" spans="1:9" x14ac:dyDescent="0.25">
      <c r="A26" t="s">
        <v>40</v>
      </c>
      <c r="B26" s="3">
        <v>0.9</v>
      </c>
      <c r="C26" t="s">
        <v>79</v>
      </c>
      <c r="I26" t="s">
        <v>62</v>
      </c>
    </row>
    <row r="27" spans="1:9" x14ac:dyDescent="0.25">
      <c r="A27" t="s">
        <v>41</v>
      </c>
      <c r="B27" s="3">
        <v>0.9</v>
      </c>
      <c r="C27" t="s">
        <v>79</v>
      </c>
    </row>
    <row r="28" spans="1:9" x14ac:dyDescent="0.25">
      <c r="A28" t="s">
        <v>42</v>
      </c>
      <c r="B28" s="3">
        <v>0.7</v>
      </c>
      <c r="C28" t="s">
        <v>79</v>
      </c>
    </row>
    <row r="29" spans="1:9" x14ac:dyDescent="0.25">
      <c r="A29" t="s">
        <v>43</v>
      </c>
      <c r="B29" s="3">
        <v>0.9</v>
      </c>
      <c r="C29" t="s">
        <v>79</v>
      </c>
    </row>
    <row r="30" spans="1:9" x14ac:dyDescent="0.25">
      <c r="A30" t="s">
        <v>44</v>
      </c>
      <c r="B30" s="3">
        <v>1</v>
      </c>
      <c r="C30" t="s">
        <v>79</v>
      </c>
    </row>
    <row r="31" spans="1:9" x14ac:dyDescent="0.25">
      <c r="A31" t="s">
        <v>31</v>
      </c>
      <c r="B31" s="3">
        <v>1</v>
      </c>
      <c r="C31" t="s">
        <v>79</v>
      </c>
    </row>
    <row r="32" spans="1:9" x14ac:dyDescent="0.25">
      <c r="A32" t="s">
        <v>50</v>
      </c>
      <c r="B32" s="3">
        <v>0</v>
      </c>
      <c r="C32" t="s">
        <v>79</v>
      </c>
    </row>
    <row r="33" spans="1:3" x14ac:dyDescent="0.25">
      <c r="A33" t="s">
        <v>52</v>
      </c>
      <c r="B33" s="3">
        <v>0.95</v>
      </c>
      <c r="C33" t="s">
        <v>79</v>
      </c>
    </row>
    <row r="34" spans="1:3" x14ac:dyDescent="0.25">
      <c r="A34" t="s">
        <v>53</v>
      </c>
      <c r="B34" s="3">
        <v>0.95</v>
      </c>
      <c r="C34" t="s">
        <v>79</v>
      </c>
    </row>
    <row r="35" spans="1:3" x14ac:dyDescent="0.25">
      <c r="A35" t="s">
        <v>54</v>
      </c>
      <c r="B35" s="3">
        <v>0.95</v>
      </c>
      <c r="C35" t="s">
        <v>79</v>
      </c>
    </row>
    <row r="36" spans="1:3" x14ac:dyDescent="0.25">
      <c r="A36" t="s">
        <v>57</v>
      </c>
      <c r="B36" s="3">
        <v>0.95</v>
      </c>
      <c r="C36" t="s">
        <v>79</v>
      </c>
    </row>
    <row r="37" spans="1:3" x14ac:dyDescent="0.25">
      <c r="A37" t="s">
        <v>58</v>
      </c>
      <c r="B37" s="3">
        <v>0.95</v>
      </c>
      <c r="C37" t="s">
        <v>79</v>
      </c>
    </row>
    <row r="38" spans="1:3" x14ac:dyDescent="0.25">
      <c r="A38" t="s">
        <v>59</v>
      </c>
      <c r="B38" s="3">
        <v>0.95</v>
      </c>
      <c r="C38" t="s">
        <v>79</v>
      </c>
    </row>
    <row r="39" spans="1:3" x14ac:dyDescent="0.25">
      <c r="A39" t="s">
        <v>60</v>
      </c>
      <c r="B39" s="3">
        <v>0.95</v>
      </c>
      <c r="C39" t="s">
        <v>79</v>
      </c>
    </row>
    <row r="41" spans="1:3" x14ac:dyDescent="0.25">
      <c r="A41" t="s">
        <v>101</v>
      </c>
      <c r="B41" s="3">
        <v>0.05</v>
      </c>
      <c r="C41" t="s">
        <v>79</v>
      </c>
    </row>
    <row r="42" spans="1:3" x14ac:dyDescent="0.25">
      <c r="A42" t="s">
        <v>102</v>
      </c>
      <c r="B42" s="3">
        <v>0.27</v>
      </c>
      <c r="C42" t="s">
        <v>79</v>
      </c>
    </row>
    <row r="43" spans="1:3" x14ac:dyDescent="0.25">
      <c r="A43" t="s">
        <v>103</v>
      </c>
      <c r="B43" s="3">
        <v>3.87</v>
      </c>
      <c r="C43"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8" zoomScale="85" zoomScaleNormal="85" workbookViewId="0">
      <selection activeCell="E10" sqref="E10"/>
    </sheetView>
  </sheetViews>
  <sheetFormatPr defaultRowHeight="15" x14ac:dyDescent="0.25"/>
  <cols>
    <col min="1" max="1" width="39.5703125" style="14" bestFit="1" customWidth="1"/>
    <col min="2" max="2" width="51.42578125" style="63" bestFit="1" customWidth="1"/>
    <col min="3" max="3" width="16.42578125" style="28" bestFit="1" customWidth="1"/>
    <col min="4" max="4" width="11.7109375" style="28" bestFit="1" customWidth="1"/>
    <col min="5" max="5" width="16.5703125" style="14" bestFit="1" customWidth="1"/>
    <col min="6" max="6" width="145" style="14" customWidth="1"/>
    <col min="7" max="16384" width="9.140625" style="14"/>
  </cols>
  <sheetData>
    <row r="1" spans="1:6" x14ac:dyDescent="0.25">
      <c r="A1" s="14" t="s">
        <v>382</v>
      </c>
      <c r="B1" s="62" t="s">
        <v>106</v>
      </c>
      <c r="C1" s="62" t="s">
        <v>107</v>
      </c>
      <c r="D1" s="62" t="s">
        <v>108</v>
      </c>
      <c r="E1" s="72" t="str">
        <f>'Correspondence ei 2.2 to 3'!E2</f>
        <v>(1-MSA) adjusted</v>
      </c>
      <c r="F1" s="15" t="s">
        <v>386</v>
      </c>
    </row>
    <row r="2" spans="1:6" ht="30" x14ac:dyDescent="0.25">
      <c r="A2" s="14" t="str">
        <f>MID(B2,13,LEN(B2))</f>
        <v>annual crop</v>
      </c>
      <c r="B2" s="7" t="s">
        <v>0</v>
      </c>
      <c r="C2" s="6" t="s">
        <v>1</v>
      </c>
      <c r="D2" s="6" t="s">
        <v>2</v>
      </c>
      <c r="E2" s="28">
        <f>INDEX('Correspondence ei 2.2 to 3'!$A$3:$F$70,MATCH(A2,'Correspondence ei 2.2 to 3'!$B$3:$B$70,0),5)</f>
        <v>0.9</v>
      </c>
      <c r="F2" s="55" t="str">
        <f>INDEX('Correspondence ei 2.2 to 3'!$A$3:$F$70,MATCH(A2,'Correspondence ei 2.2 to 3'!$B$3:$B$70,0),6)</f>
        <v>Cultivated areas with crops that occupy the land &lt; 1 year, e.g. cereals, fodder crops, root crops, or vegetables. Includes aromatic, medicinal and culinary plant production and flower and tree nurseries.</v>
      </c>
    </row>
    <row r="3" spans="1:6" x14ac:dyDescent="0.25">
      <c r="A3" s="14" t="str">
        <f>MID(B3,13,LEN(B3))</f>
        <v>annual crop, flooded crop</v>
      </c>
      <c r="B3" s="7" t="s">
        <v>4</v>
      </c>
      <c r="C3" s="6" t="s">
        <v>1</v>
      </c>
      <c r="D3" s="6" t="s">
        <v>2</v>
      </c>
      <c r="E3" s="28">
        <f>INDEX('Correspondence ei 2.2 to 3'!$A$3:$F$70,MATCH(A3,'Correspondence ei 2.2 to 3'!$B$3:$B$70,0),5)</f>
        <v>0.9</v>
      </c>
      <c r="F3" s="55" t="str">
        <f>INDEX('Correspondence ei 2.2 to 3'!$A$3:$F$70,MATCH(A3,'Correspondence ei 2.2 to 3'!$B$3:$B$70,0),6)</f>
        <v>Areas for rice cultivation. Flat surfaces with irrigation channels. Surfaces regularly flooded.</v>
      </c>
    </row>
    <row r="4" spans="1:6" x14ac:dyDescent="0.25">
      <c r="A4" s="14" t="str">
        <f>MID(B4,13,LEN(B4))</f>
        <v>annual crop, greenhouse</v>
      </c>
      <c r="B4" s="7" t="s">
        <v>5</v>
      </c>
      <c r="C4" s="6" t="s">
        <v>1</v>
      </c>
      <c r="D4" s="6" t="s">
        <v>2</v>
      </c>
      <c r="E4" s="28">
        <f>INDEX('Correspondence ei 2.2 to 3'!$A$3:$F$70,MATCH(A4,'Correspondence ei 2.2 to 3'!$B$3:$B$70,0),5)</f>
        <v>0.9</v>
      </c>
      <c r="F4" s="55" t="str">
        <f>INDEX('Correspondence ei 2.2 to 3'!$A$3:$F$70,MATCH(A4,'Correspondence ei 2.2 to 3'!$B$3:$B$70,0),6)</f>
        <v>Crop production under plastic or glass.</v>
      </c>
    </row>
    <row r="5" spans="1:6" ht="30" x14ac:dyDescent="0.25">
      <c r="A5" s="14" t="str">
        <f>MID(B5,13,LEN(B5))</f>
        <v>annual crop, irrigated</v>
      </c>
      <c r="B5" s="7" t="s">
        <v>6</v>
      </c>
      <c r="C5" s="6" t="s">
        <v>1</v>
      </c>
      <c r="D5" s="6" t="s">
        <v>2</v>
      </c>
      <c r="E5" s="28">
        <f>INDEX('Correspondence ei 2.2 to 3'!$A$3:$F$70,MATCH(A5,'Correspondence ei 2.2 to 3'!$B$3:$B$70,0),5)</f>
        <v>0.9</v>
      </c>
      <c r="F5" s="55" t="str">
        <f>INDEX('Correspondence ei 2.2 to 3'!$A$3:$F$70,MATCH(A5,'Correspondence ei 2.2 to 3'!$B$3:$B$70,0),6)</f>
        <v>Annual crops irrigated permanently or periodically. Most of these crops could not be cultivated without an artificial water supply. Does not include sporadically irrigated land.</v>
      </c>
    </row>
    <row r="6" spans="1:6" x14ac:dyDescent="0.25">
      <c r="A6" s="14" t="str">
        <f>MID(B6,13,LEN(B6))</f>
        <v>annual crop, irrigated, extensive</v>
      </c>
      <c r="B6" s="7" t="s">
        <v>7</v>
      </c>
      <c r="C6" s="6" t="s">
        <v>1</v>
      </c>
      <c r="D6" s="6" t="s">
        <v>2</v>
      </c>
      <c r="E6" s="28">
        <f>INDEX('Correspondence ei 2.2 to 3'!$A$3:$F$70,MATCH(A6,'Correspondence ei 2.2 to 3'!$B$3:$B$70,0),5)</f>
        <v>0.7</v>
      </c>
      <c r="F6" s="55" t="str">
        <f>INDEX('Correspondence ei 2.2 to 3'!$A$3:$F$70,MATCH(A6,'Correspondence ei 2.2 to 3'!$B$3:$B$70,0),6)</f>
        <v>+ Use of fertilizer and pesticides is significantly less than economically optimal.</v>
      </c>
    </row>
    <row r="7" spans="1:6" x14ac:dyDescent="0.25">
      <c r="A7" s="14" t="str">
        <f>MID(B7,13,LEN(B7))</f>
        <v>annual crop, irrigated, intensive</v>
      </c>
      <c r="B7" s="7" t="s">
        <v>8</v>
      </c>
      <c r="C7" s="6" t="s">
        <v>1</v>
      </c>
      <c r="D7" s="6" t="s">
        <v>2</v>
      </c>
      <c r="E7" s="28">
        <f>INDEX('Correspondence ei 2.2 to 3'!$A$3:$F$70,MATCH(A7,'Correspondence ei 2.2 to 3'!$B$3:$B$70,0),5)</f>
        <v>0.9</v>
      </c>
      <c r="F7" s="55" t="str">
        <f>INDEX('Correspondence ei 2.2 to 3'!$A$3:$F$70,MATCH(A7,'Correspondence ei 2.2 to 3'!$B$3:$B$70,0),6)</f>
        <v>+ Fertiliser and pesticides at or near the economically optimal level.</v>
      </c>
    </row>
    <row r="8" spans="1:6" x14ac:dyDescent="0.25">
      <c r="A8" s="14" t="str">
        <f>MID(B8,13,LEN(B8))</f>
        <v>annual crop, non-irrigated</v>
      </c>
      <c r="B8" s="7" t="s">
        <v>9</v>
      </c>
      <c r="C8" s="6" t="s">
        <v>1</v>
      </c>
      <c r="D8" s="6" t="s">
        <v>2</v>
      </c>
      <c r="E8" s="28">
        <f>INDEX('Correspondence ei 2.2 to 3'!$A$3:$F$70,MATCH(A8,'Correspondence ei 2.2 to 3'!$B$3:$B$70,0),5)</f>
        <v>0.9</v>
      </c>
      <c r="F8" s="55" t="str">
        <f>INDEX('Correspondence ei 2.2 to 3'!$A$3:$F$70,MATCH(A8,'Correspondence ei 2.2 to 3'!$B$3:$B$70,0),6)</f>
        <v>Annual crop production based on natural precipitation (rainfed agriculture).</v>
      </c>
    </row>
    <row r="9" spans="1:6" x14ac:dyDescent="0.25">
      <c r="A9" s="14" t="str">
        <f>MID(B9,13,LEN(B9))</f>
        <v>annual crop, non-irrigated, extensive</v>
      </c>
      <c r="B9" s="7" t="s">
        <v>10</v>
      </c>
      <c r="C9" s="6" t="s">
        <v>1</v>
      </c>
      <c r="D9" s="6" t="s">
        <v>2</v>
      </c>
      <c r="E9" s="28">
        <f>INDEX('Correspondence ei 2.2 to 3'!$A$3:$F$70,MATCH(A9,'Correspondence ei 2.2 to 3'!$B$3:$B$70,0),5)</f>
        <v>0.7</v>
      </c>
      <c r="F9" s="55" t="str">
        <f>INDEX('Correspondence ei 2.2 to 3'!$A$3:$F$70,MATCH(A9,'Correspondence ei 2.2 to 3'!$B$3:$B$70,0),6)</f>
        <v>+ Use of fertiliser and pesticides is significantly less than economically optimal.</v>
      </c>
    </row>
    <row r="10" spans="1:6" x14ac:dyDescent="0.25">
      <c r="A10" s="14" t="str">
        <f>MID(B10,13,LEN(B10))</f>
        <v>annual crop, non-irrigated, intensive</v>
      </c>
      <c r="B10" s="7" t="s">
        <v>11</v>
      </c>
      <c r="C10" s="6" t="s">
        <v>1</v>
      </c>
      <c r="D10" s="6" t="s">
        <v>2</v>
      </c>
      <c r="E10" s="28">
        <f>INDEX('Correspondence ei 2.2 to 3'!$A$3:$F$70,MATCH(A10,'Correspondence ei 2.2 to 3'!$B$3:$B$70,0),5)</f>
        <v>0.9</v>
      </c>
      <c r="F10" s="55" t="str">
        <f>INDEX('Correspondence ei 2.2 to 3'!$A$3:$F$70,MATCH(A10,'Correspondence ei 2.2 to 3'!$B$3:$B$70,0),6)</f>
        <v>+ Fertiliser and pesticides at or near the economically optimal level.</v>
      </c>
    </row>
    <row r="11" spans="1:6" x14ac:dyDescent="0.25">
      <c r="A11" s="14" t="str">
        <f>MID(B11,13,LEN(B11))</f>
        <v>arable land, unspecified use</v>
      </c>
      <c r="B11" s="7" t="s">
        <v>12</v>
      </c>
      <c r="C11" s="6" t="s">
        <v>1</v>
      </c>
      <c r="D11" s="6" t="s">
        <v>2</v>
      </c>
      <c r="E11" s="28">
        <f>INDEX('Correspondence ei 2.2 to 3'!$A$3:$F$70,MATCH(A11,'Correspondence ei 2.2 to 3'!$B$3:$B$70,0),5)</f>
        <v>0.9</v>
      </c>
      <c r="F11" s="55" t="str">
        <f>INDEX('Correspondence ei 2.2 to 3'!$A$3:$F$70,MATCH(A11,'Correspondence ei 2.2 to 3'!$B$3:$B$70,0),6)</f>
        <v>Land suitable for crop production, in unspecified use</v>
      </c>
    </row>
    <row r="12" spans="1:6" x14ac:dyDescent="0.25">
      <c r="A12" s="14" t="str">
        <f>MID(B12,13,LEN(B12))</f>
        <v>bare area (non-use)</v>
      </c>
      <c r="B12" s="7" t="s">
        <v>16</v>
      </c>
      <c r="C12" s="6" t="s">
        <v>1</v>
      </c>
      <c r="D12" s="6" t="s">
        <v>2</v>
      </c>
      <c r="E12" s="28">
        <f>INDEX('Correspondence ei 2.2 to 3'!$A$3:$F$70,MATCH(A12,'Correspondence ei 2.2 to 3'!$B$3:$B$70,0),5)</f>
        <v>0</v>
      </c>
      <c r="F12" s="55" t="str">
        <f>INDEX('Correspondence ei 2.2 to 3'!$A$3:$F$70,MATCH(A12,'Correspondence ei 2.2 to 3'!$B$3:$B$70,0),6)</f>
        <v>Areas permanently without vegetation (e.g., deserts, high alpine areas).</v>
      </c>
    </row>
    <row r="13" spans="1:6" x14ac:dyDescent="0.25">
      <c r="A13" s="14" t="str">
        <f>MID(B13,13,LEN(B13))</f>
        <v>construction site</v>
      </c>
      <c r="B13" s="7" t="s">
        <v>17</v>
      </c>
      <c r="C13" s="6" t="s">
        <v>1</v>
      </c>
      <c r="D13" s="6" t="s">
        <v>2</v>
      </c>
      <c r="E13" s="28">
        <f>INDEX('Correspondence ei 2.2 to 3'!$A$3:$F$70,MATCH(A13,'Correspondence ei 2.2 to 3'!$B$3:$B$70,0),5)</f>
        <v>0.95</v>
      </c>
      <c r="F13" s="55" t="str">
        <f>INDEX('Correspondence ei 2.2 to 3'!$A$3:$F$70,MATCH(A13,'Correspondence ei 2.2 to 3'!$B$3:$B$70,0),6)</f>
        <v>Areas under construction development, soil or bedrock excavations, earthworks.</v>
      </c>
    </row>
    <row r="14" spans="1:6" x14ac:dyDescent="0.25">
      <c r="A14" s="14" t="str">
        <f>MID(B14,13,LEN(B14))</f>
        <v>cropland fallow (non-use)</v>
      </c>
      <c r="B14" s="7" t="s">
        <v>18</v>
      </c>
      <c r="C14" s="6" t="s">
        <v>1</v>
      </c>
      <c r="D14" s="6" t="s">
        <v>2</v>
      </c>
      <c r="E14" s="28">
        <f>INDEX('Correspondence ei 2.2 to 3'!$A$3:$F$70,MATCH(A14,'Correspondence ei 2.2 to 3'!$B$3:$B$70,0),5)</f>
        <v>0.7</v>
      </c>
      <c r="F14" s="55" t="str">
        <f>INDEX('Correspondence ei 2.2 to 3'!$A$3:$F$70,MATCH(A14,'Correspondence ei 2.2 to 3'!$B$3:$B$70,0),6)</f>
        <v>Cropland, temporarily not in use (&lt;2 years).</v>
      </c>
    </row>
    <row r="15" spans="1:6" x14ac:dyDescent="0.25">
      <c r="A15" s="14" t="str">
        <f>MID(B15,13,LEN(B15))</f>
        <v>dump site</v>
      </c>
      <c r="B15" s="7" t="s">
        <v>19</v>
      </c>
      <c r="C15" s="6" t="s">
        <v>1</v>
      </c>
      <c r="D15" s="6" t="s">
        <v>2</v>
      </c>
      <c r="E15" s="28">
        <f>INDEX('Correspondence ei 2.2 to 3'!$A$3:$F$70,MATCH(A15,'Correspondence ei 2.2 to 3'!$B$3:$B$70,0),5)</f>
        <v>0.95</v>
      </c>
      <c r="F15" s="55" t="str">
        <f>INDEX('Correspondence ei 2.2 to 3'!$A$3:$F$70,MATCH(A15,'Correspondence ei 2.2 to 3'!$B$3:$B$70,0),6)</f>
        <v>Landfill or mine dump sites, industrial or public.</v>
      </c>
    </row>
    <row r="16" spans="1:6" x14ac:dyDescent="0.25">
      <c r="A16" s="14" t="str">
        <f>MID(B16,13,LEN(B16))</f>
        <v>field margin/hedgerow</v>
      </c>
      <c r="B16" s="7" t="s">
        <v>20</v>
      </c>
      <c r="C16" s="6" t="s">
        <v>1</v>
      </c>
      <c r="D16" s="6" t="s">
        <v>2</v>
      </c>
      <c r="E16" s="28">
        <f>INDEX('Correspondence ei 2.2 to 3'!$A$3:$F$70,MATCH(A16,'Correspondence ei 2.2 to 3'!$B$3:$B$70,0),5)</f>
        <v>0</v>
      </c>
      <c r="F16" s="55" t="str">
        <f>INDEX('Correspondence ei 2.2 to 3'!$A$3:$F$70,MATCH(A16,'Correspondence ei 2.2 to 3'!$B$3:$B$70,0),6)</f>
        <v>Land between fields with natural vegetation.</v>
      </c>
    </row>
    <row r="17" spans="1:6" ht="45" x14ac:dyDescent="0.25">
      <c r="A17" s="14" t="str">
        <f>MID(B17,13,LEN(B17))</f>
        <v>forest, extensive</v>
      </c>
      <c r="B17" s="7" t="s">
        <v>21</v>
      </c>
      <c r="C17" s="6" t="s">
        <v>1</v>
      </c>
      <c r="D17" s="6" t="s">
        <v>2</v>
      </c>
      <c r="E17" s="28">
        <f>INDEX('Correspondence ei 2.2 to 3'!$A$3:$F$70,MATCH(A17,'Correspondence ei 2.2 to 3'!$B$3:$B$70,0),5)</f>
        <v>0.3</v>
      </c>
      <c r="F17" s="55" t="str">
        <f>INDEX('Correspondence ei 2.2 to 3'!$A$3:$F$70,MATCH(A17,'Correspondence ei 2.2 to 3'!$B$3:$B$70,0),6)</f>
        <v>Forests (tree cover &gt;15%), with extractive use and associated disturbance like hunting, and selective logging, where timber extraction is followed by re-growth including at least three naturally occurring tree species, with average stand age &gt;30 years and deadwood &gt; 10 cm diameter exceeds 5 times the annual harvest volume.</v>
      </c>
    </row>
    <row r="18" spans="1:6" ht="45" x14ac:dyDescent="0.25">
      <c r="A18" s="14" t="str">
        <f>MID(B18,13,LEN(B18))</f>
        <v>forest, intensive</v>
      </c>
      <c r="B18" s="7" t="s">
        <v>22</v>
      </c>
      <c r="C18" s="6" t="s">
        <v>1</v>
      </c>
      <c r="D18" s="6" t="s">
        <v>2</v>
      </c>
      <c r="E18" s="28">
        <f>INDEX('Correspondence ei 2.2 to 3'!$A$3:$F$70,MATCH(A18,'Correspondence ei 2.2 to 3'!$B$3:$B$70,0),5)</f>
        <v>0.5</v>
      </c>
      <c r="F18" s="55" t="str">
        <f>INDEX('Correspondence ei 2.2 to 3'!$A$3:$F$70,MATCH(A18,'Correspondence ei 2.2 to 3'!$B$3:$B$70,0),6)</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19" spans="1:6" x14ac:dyDescent="0.25">
      <c r="A19" s="14" t="str">
        <f>MID(B19,13,LEN(B19))</f>
        <v>forest, primary (non-use)</v>
      </c>
      <c r="B19" s="7" t="s">
        <v>23</v>
      </c>
      <c r="C19" s="6" t="s">
        <v>1</v>
      </c>
      <c r="D19" s="6" t="s">
        <v>2</v>
      </c>
      <c r="E19" s="28">
        <f>INDEX('Correspondence ei 2.2 to 3'!$A$3:$F$70,MATCH(A19,'Correspondence ei 2.2 to 3'!$B$3:$B$70,0),5)</f>
        <v>0.3</v>
      </c>
      <c r="F19" s="55" t="str">
        <f>INDEX('Correspondence ei 2.2 to 3'!$A$3:$F$70,MATCH(A19,'Correspondence ei 2.2 to 3'!$B$3:$B$70,0),6)</f>
        <v>Forests (tree cover &gt;15%), minimally disturbed by humans, where ﬂora and fauna species abundance is near pristine.</v>
      </c>
    </row>
    <row r="20" spans="1:6" x14ac:dyDescent="0.25">
      <c r="A20" s="14" t="str">
        <f>MID(B20,13,LEN(B20))</f>
        <v>forest, secondary (non-use)</v>
      </c>
      <c r="B20" s="7" t="s">
        <v>24</v>
      </c>
      <c r="C20" s="6" t="s">
        <v>1</v>
      </c>
      <c r="D20" s="6" t="s">
        <v>2</v>
      </c>
      <c r="E20" s="28">
        <f>INDEX('Correspondence ei 2.2 to 3'!$A$3:$F$70,MATCH(A20,'Correspondence ei 2.2 to 3'!$B$3:$B$70,0),5)</f>
        <v>0.5</v>
      </c>
      <c r="F20" s="55" t="str">
        <f>INDEX('Correspondence ei 2.2 to 3'!$A$3:$F$70,MATCH(A20,'Correspondence ei 2.2 to 3'!$B$3:$B$70,0),6)</f>
        <v>Areas originally covered with forest or woodlands (tree cover &gt;15%), where vegetation has been removed, forest is re-growing and is no longer in use.</v>
      </c>
    </row>
    <row r="21" spans="1:6" x14ac:dyDescent="0.25">
      <c r="A21" s="14" t="str">
        <f>MID(B21,13,LEN(B21))</f>
        <v>forest, unspecified</v>
      </c>
      <c r="B21" s="7" t="s">
        <v>25</v>
      </c>
      <c r="C21" s="6" t="s">
        <v>1</v>
      </c>
      <c r="D21" s="6" t="s">
        <v>2</v>
      </c>
      <c r="E21" s="28">
        <f>INDEX('Correspondence ei 2.2 to 3'!$A$3:$F$70,MATCH(A21,'Correspondence ei 2.2 to 3'!$B$3:$B$70,0),5)</f>
        <v>0.5</v>
      </c>
      <c r="F21" s="55" t="str">
        <f>INDEX('Correspondence ei 2.2 to 3'!$A$3:$F$70,MATCH(A21,'Correspondence ei 2.2 to 3'!$B$3:$B$70,0),6)</f>
        <v>Areas with tree cover &gt;15%.</v>
      </c>
    </row>
    <row r="22" spans="1:6" x14ac:dyDescent="0.25">
      <c r="A22" s="14" t="str">
        <f>MID(B22,13,LEN(B22))</f>
        <v>grassland, natural (non-use)</v>
      </c>
      <c r="B22" s="7" t="s">
        <v>26</v>
      </c>
      <c r="C22" s="6" t="s">
        <v>1</v>
      </c>
      <c r="D22" s="6" t="s">
        <v>2</v>
      </c>
      <c r="E22" s="28">
        <f>INDEX('Correspondence ei 2.2 to 3'!$A$3:$F$70,MATCH(A22,'Correspondence ei 2.2 to 3'!$B$3:$B$70,0),5)</f>
        <v>0</v>
      </c>
      <c r="F22" s="55" t="str">
        <f>INDEX('Correspondence ei 2.2 to 3'!$A$3:$F$70,MATCH(A22,'Correspondence ei 2.2 to 3'!$B$3:$B$70,0),6)</f>
        <v>Grassland vegetation with scattered shrubs or trees (e.g., steppe, tundra, savanna).</v>
      </c>
    </row>
    <row r="23" spans="1:6" x14ac:dyDescent="0.25">
      <c r="A23" s="14" t="str">
        <f>MID(B23,13,LEN(B23))</f>
        <v>grassland, natural, for livestock grazing</v>
      </c>
      <c r="B23" s="7" t="s">
        <v>27</v>
      </c>
      <c r="C23" s="6" t="s">
        <v>1</v>
      </c>
      <c r="D23" s="6" t="s">
        <v>2</v>
      </c>
      <c r="E23" s="28">
        <f>INDEX('Correspondence ei 2.2 to 3'!$A$3:$F$70,MATCH(A23,'Correspondence ei 2.2 to 3'!$B$3:$B$70,0),5)</f>
        <v>0.3</v>
      </c>
      <c r="F23" s="55" t="str">
        <f>INDEX('Correspondence ei 2.2 to 3'!$A$3:$F$70,MATCH(A23,'Correspondence ei 2.2 to 3'!$B$3:$B$70,0),6)</f>
        <v>Grasslands where wildlife is replaced by grazing livestock.</v>
      </c>
    </row>
    <row r="24" spans="1:6" x14ac:dyDescent="0.25">
      <c r="A24" s="14" t="str">
        <f>MID(B24,13,LEN(B24))</f>
        <v>heterogeneous, agricultural</v>
      </c>
      <c r="B24" s="7" t="s">
        <v>28</v>
      </c>
      <c r="C24" s="6" t="s">
        <v>1</v>
      </c>
      <c r="D24" s="6" t="s">
        <v>2</v>
      </c>
      <c r="E24" s="28">
        <f>INDEX('Correspondence ei 2.2 to 3'!$A$3:$F$70,MATCH(A24,'Correspondence ei 2.2 to 3'!$B$3:$B$70,0),5)</f>
        <v>0.5</v>
      </c>
      <c r="F24" s="55" t="str">
        <f>INDEX('Correspondence ei 2.2 to 3'!$A$3:$F$70,MATCH(A24,'Correspondence ei 2.2 to 3'!$B$3:$B$70,0),6)</f>
        <v>Agricultural production intercropped with (native) trees.</v>
      </c>
    </row>
    <row r="25" spans="1:6" ht="30" x14ac:dyDescent="0.25">
      <c r="A25" s="14" t="str">
        <f>MID(B25,13,LEN(B25))</f>
        <v>industrial area</v>
      </c>
      <c r="B25" s="7" t="s">
        <v>29</v>
      </c>
      <c r="C25" s="6" t="s">
        <v>1</v>
      </c>
      <c r="D25" s="6" t="s">
        <v>2</v>
      </c>
      <c r="E25" s="28">
        <f>INDEX('Correspondence ei 2.2 to 3'!$A$3:$F$70,MATCH(A25,'Correspondence ei 2.2 to 3'!$B$3:$B$70,0),5)</f>
        <v>0.95</v>
      </c>
      <c r="F25" s="55" t="str">
        <f>INDEX('Correspondence ei 2.2 to 3'!$A$3:$F$70,MATCH(A25,'Correspondence ei 2.2 to 3'!$B$3:$B$70,0),6)</f>
        <v>Artificially surfaced areas (with concrete, asphalt, or stabilized, e.g., beaten earth) devoid of vegetation on most of the area in question, which also contains buildings and/or areas with vegetation.</v>
      </c>
    </row>
    <row r="26" spans="1:6" x14ac:dyDescent="0.25">
      <c r="A26" s="14" t="str">
        <f>MID(B26,13,LEN(B26))</f>
        <v>inland waterbody, unspecified</v>
      </c>
      <c r="B26" s="7" t="s">
        <v>30</v>
      </c>
      <c r="C26" s="6" t="s">
        <v>1</v>
      </c>
      <c r="D26" s="6" t="s">
        <v>2</v>
      </c>
      <c r="E26" s="28">
        <f>INDEX('Correspondence ei 2.2 to 3'!$A$3:$F$70,MATCH(A26,'Correspondence ei 2.2 to 3'!$B$3:$B$70,0),5)</f>
        <v>0</v>
      </c>
      <c r="F26" s="55" t="str">
        <f>INDEX('Correspondence ei 2.2 to 3'!$A$3:$F$70,MATCH(A26,'Correspondence ei 2.2 to 3'!$B$3:$B$70,0),6)</f>
        <v>Freshwater bodies.</v>
      </c>
    </row>
    <row r="27" spans="1:6" x14ac:dyDescent="0.25">
      <c r="A27" s="14" t="str">
        <f>MID(B27,13,LEN(B27))</f>
        <v>lake, artificial</v>
      </c>
      <c r="B27" s="7" t="s">
        <v>31</v>
      </c>
      <c r="C27" s="6" t="s">
        <v>1</v>
      </c>
      <c r="D27" s="6" t="s">
        <v>2</v>
      </c>
      <c r="E27" s="28">
        <f>INDEX('Correspondence ei 2.2 to 3'!$A$3:$F$70,MATCH(A27,'Correspondence ei 2.2 to 3'!$B$3:$B$70,0),5)</f>
        <v>1</v>
      </c>
      <c r="F27" s="55" t="str">
        <f>INDEX('Correspondence ei 2.2 to 3'!$A$3:$F$70,MATCH(A27,'Correspondence ei 2.2 to 3'!$B$3:$B$70,0),6)</f>
        <v>Reservoir in a valley because of damming up river.</v>
      </c>
    </row>
    <row r="28" spans="1:6" x14ac:dyDescent="0.25">
      <c r="A28" s="14" t="str">
        <f>MID(B28,13,LEN(B28))</f>
        <v>lake, natural (non-use)</v>
      </c>
      <c r="B28" s="7" t="s">
        <v>32</v>
      </c>
      <c r="C28" s="6" t="s">
        <v>1</v>
      </c>
      <c r="D28" s="6" t="s">
        <v>2</v>
      </c>
      <c r="E28" s="28">
        <f>INDEX('Correspondence ei 2.2 to 3'!$A$3:$F$70,MATCH(A28,'Correspondence ei 2.2 to 3'!$B$3:$B$70,0),5)</f>
        <v>0</v>
      </c>
      <c r="F28" s="55" t="str">
        <f>INDEX('Correspondence ei 2.2 to 3'!$A$3:$F$70,MATCH(A28,'Correspondence ei 2.2 to 3'!$B$3:$B$70,0),6)</f>
        <v>Natural stretches of water.</v>
      </c>
    </row>
    <row r="29" spans="1:6" ht="30" x14ac:dyDescent="0.25">
      <c r="A29" s="14" t="str">
        <f>MID(B29,13,LEN(B29))</f>
        <v>mineral extraction site</v>
      </c>
      <c r="B29" s="7" t="s">
        <v>33</v>
      </c>
      <c r="C29" s="6" t="s">
        <v>1</v>
      </c>
      <c r="D29" s="6" t="s">
        <v>2</v>
      </c>
      <c r="E29" s="28">
        <f>INDEX('Correspondence ei 2.2 to 3'!$A$3:$F$70,MATCH(A29,'Correspondence ei 2.2 to 3'!$B$3:$B$70,0),5)</f>
        <v>0.95</v>
      </c>
      <c r="F29" s="55" t="str">
        <f>INDEX('Correspondence ei 2.2 to 3'!$A$3:$F$70,MATCH(A29,'Correspondence ei 2.2 to 3'!$B$3:$B$70,0),6)</f>
        <v>Areas with open-pit extraction of industrial minerals (sandpits, quarries) or other minerals (opencast mines). Includes flooded gravel quarries, except for riverbed extraction.</v>
      </c>
    </row>
    <row r="30" spans="1:6" x14ac:dyDescent="0.25">
      <c r="A30" s="14" t="str">
        <f>MID(B30,13,LEN(B30))</f>
        <v>pasture, man made</v>
      </c>
      <c r="B30" s="7" t="s">
        <v>34</v>
      </c>
      <c r="C30" s="6" t="s">
        <v>1</v>
      </c>
      <c r="D30" s="6" t="s">
        <v>2</v>
      </c>
      <c r="E30" s="28">
        <f>INDEX('Correspondence ei 2.2 to 3'!$A$3:$F$70,MATCH(A30,'Correspondence ei 2.2 to 3'!$B$3:$B$70,0),5)</f>
        <v>0.9</v>
      </c>
      <c r="F30" s="55" t="str">
        <f>INDEX('Correspondence ei 2.2 to 3'!$A$3:$F$70,MATCH(A30,'Correspondence ei 2.2 to 3'!$B$3:$B$70,0),6)</f>
        <v>Arable land used for forage production or livestock grazing.</v>
      </c>
    </row>
    <row r="31" spans="1:6" x14ac:dyDescent="0.25">
      <c r="A31" s="14" t="str">
        <f>MID(B31,13,LEN(B31))</f>
        <v>pasture, man made, extensive</v>
      </c>
      <c r="B31" s="7" t="s">
        <v>35</v>
      </c>
      <c r="C31" s="6" t="s">
        <v>1</v>
      </c>
      <c r="D31" s="6" t="s">
        <v>2</v>
      </c>
      <c r="E31" s="28">
        <f>INDEX('Correspondence ei 2.2 to 3'!$A$3:$F$70,MATCH(A31,'Correspondence ei 2.2 to 3'!$B$3:$B$70,0),5)</f>
        <v>0.3</v>
      </c>
      <c r="F31" s="55" t="str">
        <f>INDEX('Correspondence ei 2.2 to 3'!$A$3:$F$70,MATCH(A31,'Correspondence ei 2.2 to 3'!$B$3:$B$70,0),6)</f>
        <v>+ no artificial fertiliser applied, mechanically harvested less than 3 times per year or equivalent livestock grazing</v>
      </c>
    </row>
    <row r="32" spans="1:6" x14ac:dyDescent="0.25">
      <c r="A32" s="14" t="str">
        <f>MID(B32,13,LEN(B32))</f>
        <v>pasture, man made, intensive</v>
      </c>
      <c r="B32" s="7" t="s">
        <v>36</v>
      </c>
      <c r="C32" s="6" t="s">
        <v>1</v>
      </c>
      <c r="D32" s="6" t="s">
        <v>2</v>
      </c>
      <c r="E32" s="28">
        <f>INDEX('Correspondence ei 2.2 to 3'!$A$3:$F$70,MATCH(A32,'Correspondence ei 2.2 to 3'!$B$3:$B$70,0),5)</f>
        <v>0.9</v>
      </c>
      <c r="F32" s="55" t="str">
        <f>INDEX('Correspondence ei 2.2 to 3'!$A$3:$F$70,MATCH(A32,'Correspondence ei 2.2 to 3'!$B$3:$B$70,0),6)</f>
        <v>+ artificial fertiliser applied, or mechanically harvested 3 times or more per year or equivalent livestock grazing</v>
      </c>
    </row>
    <row r="33" spans="1:6" ht="30" x14ac:dyDescent="0.25">
      <c r="A33" s="14" t="str">
        <f>MID(B33,13,LEN(B33))</f>
        <v>permanent crop</v>
      </c>
      <c r="B33" s="7" t="s">
        <v>37</v>
      </c>
      <c r="C33" s="6" t="s">
        <v>1</v>
      </c>
      <c r="D33" s="6" t="s">
        <v>2</v>
      </c>
      <c r="E33" s="28">
        <f>INDEX('Correspondence ei 2.2 to 3'!$A$3:$F$70,MATCH(A33,'Correspondence ei 2.2 to 3'!$B$3:$B$70,0),5)</f>
        <v>0.9</v>
      </c>
      <c r="F33" s="55" t="str">
        <f>INDEX('Correspondence ei 2.2 to 3'!$A$3:$F$70,MATCH(A33,'Correspondence ei 2.2 to 3'!$B$3:$B$70,0),6)</f>
        <v>Perennial crops not under a rotation system which provide repeated harvests and occupy the land for &gt;1 year before it is ploughed and replanted; mainly plantations of woody crops.</v>
      </c>
    </row>
    <row r="34" spans="1:6" ht="30" x14ac:dyDescent="0.25">
      <c r="A34" s="14" t="str">
        <f>MID(B34,13,LEN(B34))</f>
        <v>permanent crop, irrigated</v>
      </c>
      <c r="B34" s="7" t="s">
        <v>38</v>
      </c>
      <c r="C34" s="6" t="s">
        <v>1</v>
      </c>
      <c r="D34" s="6" t="s">
        <v>2</v>
      </c>
      <c r="E34" s="28">
        <f>INDEX('Correspondence ei 2.2 to 3'!$A$3:$F$70,MATCH(A34,'Correspondence ei 2.2 to 3'!$B$3:$B$70,0),5)</f>
        <v>0.9</v>
      </c>
      <c r="F34" s="55" t="str">
        <f>INDEX('Correspondence ei 2.2 to 3'!$A$3:$F$70,MATCH(A34,'Correspondence ei 2.2 to 3'!$B$3:$B$70,0),6)</f>
        <v>Perennial crops irrigated permanently or periodically. Most of these crops could not be cultivated without an artificial water supply. Does not include sporadically irrigated land.</v>
      </c>
    </row>
    <row r="35" spans="1:6" x14ac:dyDescent="0.25">
      <c r="A35" s="14" t="str">
        <f>MID(B35,13,LEN(B35))</f>
        <v>permanent crop, irrigated, extensive</v>
      </c>
      <c r="B35" s="7" t="s">
        <v>39</v>
      </c>
      <c r="C35" s="6" t="s">
        <v>1</v>
      </c>
      <c r="D35" s="6" t="s">
        <v>2</v>
      </c>
      <c r="E35" s="28">
        <f>INDEX('Correspondence ei 2.2 to 3'!$A$3:$F$70,MATCH(A35,'Correspondence ei 2.2 to 3'!$B$3:$B$70,0),5)</f>
        <v>0.7</v>
      </c>
      <c r="F35" s="55" t="str">
        <f>INDEX('Correspondence ei 2.2 to 3'!$A$3:$F$70,MATCH(A35,'Correspondence ei 2.2 to 3'!$B$3:$B$70,0),6)</f>
        <v>+ Use of fertilizer and pesticides is significantly less than economically optimal.</v>
      </c>
    </row>
    <row r="36" spans="1:6" x14ac:dyDescent="0.25">
      <c r="A36" s="14" t="str">
        <f>MID(B36,13,LEN(B36))</f>
        <v>permanent crop, irrigated, intensive</v>
      </c>
      <c r="B36" s="7" t="s">
        <v>40</v>
      </c>
      <c r="C36" s="6" t="s">
        <v>1</v>
      </c>
      <c r="D36" s="6" t="s">
        <v>2</v>
      </c>
      <c r="E36" s="28">
        <f>INDEX('Correspondence ei 2.2 to 3'!$A$3:$F$70,MATCH(A36,'Correspondence ei 2.2 to 3'!$B$3:$B$70,0),5)</f>
        <v>0.9</v>
      </c>
      <c r="F36" s="55" t="str">
        <f>INDEX('Correspondence ei 2.2 to 3'!$A$3:$F$70,MATCH(A36,'Correspondence ei 2.2 to 3'!$B$3:$B$70,0),6)</f>
        <v>+ Fertiliser and pesticides at or near the economically optimal level.</v>
      </c>
    </row>
    <row r="37" spans="1:6" x14ac:dyDescent="0.25">
      <c r="A37" s="14" t="str">
        <f>MID(B37,13,LEN(B37))</f>
        <v>permanent crop, non-irrigated</v>
      </c>
      <c r="B37" s="7" t="s">
        <v>41</v>
      </c>
      <c r="C37" s="6" t="s">
        <v>1</v>
      </c>
      <c r="D37" s="6" t="s">
        <v>2</v>
      </c>
      <c r="E37" s="28">
        <f>INDEX('Correspondence ei 2.2 to 3'!$A$3:$F$70,MATCH(A37,'Correspondence ei 2.2 to 3'!$B$3:$B$70,0),5)</f>
        <v>0.9</v>
      </c>
      <c r="F37" s="55" t="str">
        <f>INDEX('Correspondence ei 2.2 to 3'!$A$3:$F$70,MATCH(A37,'Correspondence ei 2.2 to 3'!$B$3:$B$70,0),6)</f>
        <v>Perennial crops production based on natural precipitation (rainfed agriculture).</v>
      </c>
    </row>
    <row r="38" spans="1:6" x14ac:dyDescent="0.25">
      <c r="A38" s="14" t="str">
        <f>MID(B38,13,LEN(B38))</f>
        <v>permanent crop, non-irrigated, extensive</v>
      </c>
      <c r="B38" s="7" t="s">
        <v>42</v>
      </c>
      <c r="C38" s="6" t="s">
        <v>1</v>
      </c>
      <c r="D38" s="6" t="s">
        <v>2</v>
      </c>
      <c r="E38" s="28">
        <f>INDEX('Correspondence ei 2.2 to 3'!$A$3:$F$70,MATCH(A38,'Correspondence ei 2.2 to 3'!$B$3:$B$70,0),5)</f>
        <v>0.7</v>
      </c>
      <c r="F38" s="55" t="str">
        <f>INDEX('Correspondence ei 2.2 to 3'!$A$3:$F$70,MATCH(A38,'Correspondence ei 2.2 to 3'!$B$3:$B$70,0),6)</f>
        <v>+ Use of fertilizer and pesticides is less than economically optimal.</v>
      </c>
    </row>
    <row r="39" spans="1:6" x14ac:dyDescent="0.25">
      <c r="A39" s="14" t="str">
        <f>MID(B39,13,LEN(B39))</f>
        <v>permanent crop, non-irrigated, intensive</v>
      </c>
      <c r="B39" s="7" t="s">
        <v>43</v>
      </c>
      <c r="C39" s="6" t="s">
        <v>1</v>
      </c>
      <c r="D39" s="6" t="s">
        <v>2</v>
      </c>
      <c r="E39" s="28">
        <f>INDEX('Correspondence ei 2.2 to 3'!$A$3:$F$70,MATCH(A39,'Correspondence ei 2.2 to 3'!$B$3:$B$70,0),5)</f>
        <v>0.9</v>
      </c>
      <c r="F39" s="55" t="str">
        <f>INDEX('Correspondence ei 2.2 to 3'!$A$3:$F$70,MATCH(A39,'Correspondence ei 2.2 to 3'!$B$3:$B$70,0),6)</f>
        <v>+ Fertiliser and pesticides at economically optimal level.</v>
      </c>
    </row>
    <row r="40" spans="1:6" x14ac:dyDescent="0.25">
      <c r="A40" s="14" t="str">
        <f>MID(B40,13,LEN(B40))</f>
        <v>river, artificial</v>
      </c>
      <c r="B40" s="7" t="s">
        <v>44</v>
      </c>
      <c r="C40" s="6" t="s">
        <v>1</v>
      </c>
      <c r="D40" s="6" t="s">
        <v>2</v>
      </c>
      <c r="E40" s="28">
        <f>INDEX('Correspondence ei 2.2 to 3'!$A$3:$F$70,MATCH(A40,'Correspondence ei 2.2 to 3'!$B$3:$B$70,0),5)</f>
        <v>1</v>
      </c>
      <c r="F40" s="55" t="str">
        <f>INDEX('Correspondence ei 2.2 to 3'!$A$3:$F$70,MATCH(A40,'Correspondence ei 2.2 to 3'!$B$3:$B$70,0),6)</f>
        <v>Artificial watercourses serving as water drainage channels. Includes canals.</v>
      </c>
    </row>
    <row r="41" spans="1:6" x14ac:dyDescent="0.25">
      <c r="A41" s="14" t="str">
        <f>MID(B41,13,LEN(B41))</f>
        <v>river, natural (non-use)</v>
      </c>
      <c r="B41" s="7" t="s">
        <v>45</v>
      </c>
      <c r="C41" s="6" t="s">
        <v>1</v>
      </c>
      <c r="D41" s="6" t="s">
        <v>2</v>
      </c>
      <c r="E41" s="28">
        <f>INDEX('Correspondence ei 2.2 to 3'!$A$3:$F$70,MATCH(A41,'Correspondence ei 2.2 to 3'!$B$3:$B$70,0),5)</f>
        <v>0</v>
      </c>
      <c r="F41" s="55" t="str">
        <f>INDEX('Correspondence ei 2.2 to 3'!$A$3:$F$70,MATCH(A41,'Correspondence ei 2.2 to 3'!$B$3:$B$70,0),6)</f>
        <v>Natural watercourses.</v>
      </c>
    </row>
    <row r="42" spans="1:6" x14ac:dyDescent="0.25">
      <c r="A42" s="14" t="str">
        <f>MID(B42,13,LEN(B42))</f>
        <v>seabed, drilling and mining</v>
      </c>
      <c r="B42" s="7" t="s">
        <v>46</v>
      </c>
      <c r="C42" s="6" t="s">
        <v>1</v>
      </c>
      <c r="D42" s="6" t="s">
        <v>2</v>
      </c>
      <c r="E42" s="28">
        <f>INDEX('Correspondence ei 2.2 to 3'!$A$3:$F$70,MATCH(A42,'Correspondence ei 2.2 to 3'!$B$3:$B$70,0),5)</f>
        <v>0</v>
      </c>
      <c r="F42" s="55" t="str">
        <f>INDEX('Correspondence ei 2.2 to 3'!$A$3:$F$70,MATCH(A42,'Correspondence ei 2.2 to 3'!$B$3:$B$70,0),6)</f>
        <v>Seabed disturbed by drilling and mining, including cuttings and tailings disposal</v>
      </c>
    </row>
    <row r="43" spans="1:6" x14ac:dyDescent="0.25">
      <c r="A43" s="14" t="str">
        <f>MID(B43,13,LEN(B43))</f>
        <v>seabed, infrastructure</v>
      </c>
      <c r="B43" s="7" t="s">
        <v>47</v>
      </c>
      <c r="C43" s="6" t="s">
        <v>1</v>
      </c>
      <c r="D43" s="6" t="s">
        <v>2</v>
      </c>
      <c r="E43" s="28">
        <f>INDEX('Correspondence ei 2.2 to 3'!$A$3:$F$70,MATCH(A43,'Correspondence ei 2.2 to 3'!$B$3:$B$70,0),5)</f>
        <v>0</v>
      </c>
      <c r="F43" s="55" t="str">
        <f>INDEX('Correspondence ei 2.2 to 3'!$A$3:$F$70,MATCH(A43,'Correspondence ei 2.2 to 3'!$B$3:$B$70,0),6)</f>
        <v>Seabed disturbed by infrastructure like harbours or platforms</v>
      </c>
    </row>
    <row r="44" spans="1:6" x14ac:dyDescent="0.25">
      <c r="A44" s="14" t="str">
        <f>MID(B44,13,LEN(B44))</f>
        <v>seabed, natural (non-use)</v>
      </c>
      <c r="B44" s="7" t="s">
        <v>48</v>
      </c>
      <c r="C44" s="6" t="s">
        <v>1</v>
      </c>
      <c r="D44" s="6" t="s">
        <v>2</v>
      </c>
      <c r="E44" s="28">
        <f>INDEX('Correspondence ei 2.2 to 3'!$A$3:$F$70,MATCH(A44,'Correspondence ei 2.2 to 3'!$B$3:$B$70,0),5)</f>
        <v>0</v>
      </c>
      <c r="F44" s="55" t="str">
        <f>INDEX('Correspondence ei 2.2 to 3'!$A$3:$F$70,MATCH(A44,'Correspondence ei 2.2 to 3'!$B$3:$B$70,0),6)</f>
        <v>Natural seabed.</v>
      </c>
    </row>
    <row r="45" spans="1:6" x14ac:dyDescent="0.25">
      <c r="A45" s="14" t="str">
        <f>MID(B45,13,LEN(B45))</f>
        <v>seabed, unspecified</v>
      </c>
      <c r="B45" s="7" t="s">
        <v>49</v>
      </c>
      <c r="C45" s="6" t="s">
        <v>1</v>
      </c>
      <c r="D45" s="6" t="s">
        <v>2</v>
      </c>
      <c r="E45" s="28">
        <f>INDEX('Correspondence ei 2.2 to 3'!$A$3:$F$70,MATCH(A45,'Correspondence ei 2.2 to 3'!$B$3:$B$70,0),5)</f>
        <v>0</v>
      </c>
      <c r="F45" s="55" t="str">
        <f>INDEX('Correspondence ei 2.2 to 3'!$A$3:$F$70,MATCH(A45,'Correspondence ei 2.2 to 3'!$B$3:$B$70,0),6)</f>
        <v>Area permanently under seawater.</v>
      </c>
    </row>
    <row r="46" spans="1:6" x14ac:dyDescent="0.25">
      <c r="A46" s="14" t="str">
        <f>MID(B46,13,LEN(B46))</f>
        <v>shrub land, sclerophyllous</v>
      </c>
      <c r="B46" s="7" t="s">
        <v>50</v>
      </c>
      <c r="C46" s="6" t="s">
        <v>1</v>
      </c>
      <c r="D46" s="6" t="s">
        <v>2</v>
      </c>
      <c r="E46" s="28">
        <f>INDEX('Correspondence ei 2.2 to 3'!$A$3:$F$70,MATCH(A46,'Correspondence ei 2.2 to 3'!$B$3:$B$70,0),5)</f>
        <v>0</v>
      </c>
      <c r="F46" s="55" t="str">
        <f>INDEX('Correspondence ei 2.2 to 3'!$A$3:$F$70,MATCH(A46,'Correspondence ei 2.2 to 3'!$B$3:$B$70,0),6)</f>
        <v>Shrub-dominated vegetation. May be used or non-used. Includes also abandoned agricultural areas, not yet under forest cover</v>
      </c>
    </row>
    <row r="47" spans="1:6" x14ac:dyDescent="0.25">
      <c r="A47" s="14" t="str">
        <f>MID(B47,13,LEN(B47))</f>
        <v>snow and ice (non-use)</v>
      </c>
      <c r="B47" s="7" t="s">
        <v>51</v>
      </c>
      <c r="C47" s="6" t="s">
        <v>1</v>
      </c>
      <c r="D47" s="6" t="s">
        <v>2</v>
      </c>
      <c r="E47" s="28">
        <f>INDEX('Correspondence ei 2.2 to 3'!$A$3:$F$70,MATCH(A47,'Correspondence ei 2.2 to 3'!$B$3:$B$70,0),5)</f>
        <v>0</v>
      </c>
      <c r="F47" s="55" t="str">
        <f>INDEX('Correspondence ei 2.2 to 3'!$A$3:$F$70,MATCH(A47,'Correspondence ei 2.2 to 3'!$B$3:$B$70,0),6)</f>
        <v>Areas permanently covered with snow or ice considered as undisturbed areas.</v>
      </c>
    </row>
    <row r="48" spans="1:6" x14ac:dyDescent="0.25">
      <c r="A48" s="14" t="str">
        <f>MID(B48,13,LEN(B48))</f>
        <v>traffic area, rail network</v>
      </c>
      <c r="B48" s="7" t="s">
        <v>52</v>
      </c>
      <c r="C48" s="6" t="s">
        <v>1</v>
      </c>
      <c r="D48" s="6" t="s">
        <v>2</v>
      </c>
      <c r="E48" s="28">
        <f>INDEX('Correspondence ei 2.2 to 3'!$A$3:$F$70,MATCH(A48,'Correspondence ei 2.2 to 3'!$B$3:$B$70,0),5)</f>
        <v>0.95</v>
      </c>
      <c r="F48" s="55" t="str">
        <f>INDEX('Correspondence ei 2.2 to 3'!$A$3:$F$70,MATCH(A48,'Correspondence ei 2.2 to 3'!$B$3:$B$70,0),6)</f>
        <v>Railways, including associated installations (stations, platforms).</v>
      </c>
    </row>
    <row r="49" spans="1:6" x14ac:dyDescent="0.25">
      <c r="A49" s="14" t="str">
        <f>MID(B49,13,LEN(B49))</f>
        <v>traffic area, rail/road embankment</v>
      </c>
      <c r="B49" s="7" t="s">
        <v>53</v>
      </c>
      <c r="C49" s="6" t="s">
        <v>1</v>
      </c>
      <c r="D49" s="6" t="s">
        <v>2</v>
      </c>
      <c r="E49" s="28">
        <f>INDEX('Correspondence ei 2.2 to 3'!$A$3:$F$70,MATCH(A49,'Correspondence ei 2.2 to 3'!$B$3:$B$70,0),5)</f>
        <v>0.95</v>
      </c>
      <c r="F49" s="55" t="str">
        <f>INDEX('Correspondence ei 2.2 to 3'!$A$3:$F$70,MATCH(A49,'Correspondence ei 2.2 to 3'!$B$3:$B$70,0),6)</f>
        <v>Vegetated land along motorways and railways.</v>
      </c>
    </row>
    <row r="50" spans="1:6" x14ac:dyDescent="0.25">
      <c r="A50" s="14" t="str">
        <f>MID(B50,13,LEN(B50))</f>
        <v>traffic area, road network</v>
      </c>
      <c r="B50" s="7" t="s">
        <v>54</v>
      </c>
      <c r="C50" s="6" t="s">
        <v>1</v>
      </c>
      <c r="D50" s="6" t="s">
        <v>2</v>
      </c>
      <c r="E50" s="28">
        <f>INDEX('Correspondence ei 2.2 to 3'!$A$3:$F$70,MATCH(A50,'Correspondence ei 2.2 to 3'!$B$3:$B$70,0),5)</f>
        <v>0.95</v>
      </c>
      <c r="F50" s="55" t="str">
        <f>INDEX('Correspondence ei 2.2 to 3'!$A$3:$F$70,MATCH(A50,'Correspondence ei 2.2 to 3'!$B$3:$B$70,0),6)</f>
        <v>Motorways, including associated installations (stations).</v>
      </c>
    </row>
    <row r="51" spans="1:6" x14ac:dyDescent="0.25">
      <c r="A51" s="14" t="str">
        <f>MID(B51,13,LEN(B51))</f>
        <v>unspecified</v>
      </c>
      <c r="B51" s="7" t="s">
        <v>55</v>
      </c>
      <c r="C51" s="6" t="s">
        <v>1</v>
      </c>
      <c r="D51" s="6" t="s">
        <v>2</v>
      </c>
      <c r="E51" s="28">
        <f>INDEX('Correspondence ei 2.2 to 3'!$A$3:$F$70,MATCH(A51,'Correspondence ei 2.2 to 3'!$B$3:$B$70,0),5)</f>
        <v>0.9</v>
      </c>
      <c r="F51" s="55" t="e">
        <f>INDEX('Correspondence ei 2.2 to 3'!$A$3:$F$70,MATCH(A51,'Correspondence ei 2.2 to 3'!$B$3:$B$70,0),6)</f>
        <v>#N/A</v>
      </c>
    </row>
    <row r="52" spans="1:6" x14ac:dyDescent="0.25">
      <c r="A52" s="14" t="str">
        <f>MID(B52,13,LEN(B52))</f>
        <v>unspecified, natural (non-use)</v>
      </c>
      <c r="B52" s="7" t="s">
        <v>56</v>
      </c>
      <c r="C52" s="6" t="s">
        <v>1</v>
      </c>
      <c r="D52" s="6" t="s">
        <v>2</v>
      </c>
      <c r="E52" s="28">
        <f>INDEX('Correspondence ei 2.2 to 3'!$A$3:$F$70,MATCH(A52,'Correspondence ei 2.2 to 3'!$B$3:$B$70,0),5)</f>
        <v>0</v>
      </c>
      <c r="F52" s="55" t="e">
        <f>INDEX('Correspondence ei 2.2 to 3'!$A$3:$F$70,MATCH(A52,'Correspondence ei 2.2 to 3'!$B$3:$B$70,0),6)</f>
        <v>#N/A</v>
      </c>
    </row>
    <row r="53" spans="1:6" ht="30" x14ac:dyDescent="0.25">
      <c r="A53" s="14" t="str">
        <f>MID(B53,13,LEN(B53))</f>
        <v>urban, continuously built</v>
      </c>
      <c r="B53" s="7" t="s">
        <v>57</v>
      </c>
      <c r="C53" s="6" t="s">
        <v>1</v>
      </c>
      <c r="D53" s="6" t="s">
        <v>2</v>
      </c>
      <c r="E53" s="28">
        <f>INDEX('Correspondence ei 2.2 to 3'!$A$3:$F$70,MATCH(A53,'Correspondence ei 2.2 to 3'!$B$3:$B$70,0),5)</f>
        <v>0.95</v>
      </c>
      <c r="F53" s="55" t="str">
        <f>INDEX('Correspondence ei 2.2 to 3'!$A$3:$F$70,MATCH(A53,'Correspondence ei 2.2 to 3'!$B$3:$B$70,0),6)</f>
        <v>Buildings cover most of the area. Roads and artificially surfaced area cover almost all the ground. Non-linear areas of vegetation and bare soil are exceptional. At least 80% of the total area is sealed.</v>
      </c>
    </row>
    <row r="54" spans="1:6" ht="30" x14ac:dyDescent="0.25">
      <c r="A54" s="14" t="str">
        <f>MID(B54,13,LEN(B54))</f>
        <v>urban, discontinuously built</v>
      </c>
      <c r="B54" s="7" t="s">
        <v>58</v>
      </c>
      <c r="C54" s="6" t="s">
        <v>1</v>
      </c>
      <c r="D54" s="6" t="s">
        <v>2</v>
      </c>
      <c r="E54" s="28">
        <f>INDEX('Correspondence ei 2.2 to 3'!$A$3:$F$70,MATCH(A54,'Correspondence ei 2.2 to 3'!$B$3:$B$70,0),5)</f>
        <v>0.95</v>
      </c>
      <c r="F54" s="55" t="str">
        <f>INDEX('Correspondence ei 2.2 to 3'!$A$3:$F$70,MATCH(A54,'Correspondence ei 2.2 to 3'!$B$3:$B$70,0),6)</f>
        <v>Most of the area is covered by structures. Buildings, roads and artificially surfaced areas, associated with areas with vegetation and bare soil, which occupy discontinuous but significant surfaces. Less than 80% of the total area is sealed.</v>
      </c>
    </row>
    <row r="55" spans="1:6" x14ac:dyDescent="0.25">
      <c r="A55" s="14" t="str">
        <f>MID(B55,13,LEN(B55))</f>
        <v>urban, green area</v>
      </c>
      <c r="B55" s="7" t="s">
        <v>59</v>
      </c>
      <c r="C55" s="6" t="s">
        <v>1</v>
      </c>
      <c r="D55" s="6" t="s">
        <v>2</v>
      </c>
      <c r="E55" s="28">
        <f>INDEX('Correspondence ei 2.2 to 3'!$A$3:$F$70,MATCH(A55,'Correspondence ei 2.2 to 3'!$B$3:$B$70,0),5)</f>
        <v>0.95</v>
      </c>
      <c r="F55" s="55" t="str">
        <f>INDEX('Correspondence ei 2.2 to 3'!$A$3:$F$70,MATCH(A55,'Correspondence ei 2.2 to 3'!$B$3:$B$70,0),6)</f>
        <v>Areas with vegetation within urban fabric. Includes parks with vegetation.</v>
      </c>
    </row>
    <row r="56" spans="1:6" x14ac:dyDescent="0.25">
      <c r="A56" s="14" t="str">
        <f>MID(B56,13,LEN(B56))</f>
        <v>urban/industrial fallow (non-use)</v>
      </c>
      <c r="B56" s="7" t="s">
        <v>60</v>
      </c>
      <c r="C56" s="6" t="s">
        <v>1</v>
      </c>
      <c r="D56" s="6" t="s">
        <v>2</v>
      </c>
      <c r="E56" s="28">
        <f>INDEX('Correspondence ei 2.2 to 3'!$A$3:$F$70,MATCH(A56,'Correspondence ei 2.2 to 3'!$B$3:$B$70,0),5)</f>
        <v>0.95</v>
      </c>
      <c r="F56" s="55" t="str">
        <f>INDEX('Correspondence ei 2.2 to 3'!$A$3:$F$70,MATCH(A56,'Correspondence ei 2.2 to 3'!$B$3:$B$70,0),6)</f>
        <v>Areas with remains of industrial buildings; deposits of rubble, gravel, sand and industrial waste. Can be vegetated.</v>
      </c>
    </row>
    <row r="57" spans="1:6" ht="30" x14ac:dyDescent="0.25">
      <c r="A57" s="14" t="str">
        <f>MID(B57,13,LEN(B57))</f>
        <v>wetland, coastal (non-use)</v>
      </c>
      <c r="B57" s="7" t="s">
        <v>61</v>
      </c>
      <c r="C57" s="6" t="s">
        <v>1</v>
      </c>
      <c r="D57" s="6" t="s">
        <v>2</v>
      </c>
      <c r="E57" s="28">
        <f>INDEX('Correspondence ei 2.2 to 3'!$A$3:$F$70,MATCH(A57,'Correspondence ei 2.2 to 3'!$B$3:$B$70,0),5)</f>
        <v>0</v>
      </c>
      <c r="F57" s="55" t="str">
        <f>INDEX('Correspondence ei 2.2 to 3'!$A$3:$F$70,MATCH(A57,'Correspondence ei 2.2 to 3'!$B$3:$B$70,0),6)</f>
        <v>Areas tidally, seasonally or permanently waterlogged with brackish or saline water. Includes costal marshland and mangrove. Excludes coastal land with infrastructure or agriculture.</v>
      </c>
    </row>
    <row r="58" spans="1:6" x14ac:dyDescent="0.25">
      <c r="A58" s="14" t="str">
        <f>MID(B58,13,LEN(B58))</f>
        <v>wetland, inland (non-use)</v>
      </c>
      <c r="B58" s="7" t="s">
        <v>62</v>
      </c>
      <c r="C58" s="6" t="s">
        <v>1</v>
      </c>
      <c r="D58" s="6" t="s">
        <v>2</v>
      </c>
      <c r="E58" s="28">
        <f>INDEX('Correspondence ei 2.2 to 3'!$A$3:$F$70,MATCH(A58,'Correspondence ei 2.2 to 3'!$B$3:$B$70,0),5)</f>
        <v>0</v>
      </c>
      <c r="F58" s="55" t="str">
        <f>INDEX('Correspondence ei 2.2 to 3'!$A$3:$F$70,MATCH(A58,'Correspondence ei 2.2 to 3'!$B$3:$B$70,0),6)</f>
        <v>Areas partially, seasonally or permanently waterlogged. The water may be stagnant or circulating. Includes inland marshland, swamp forests and peat bogs.</v>
      </c>
    </row>
    <row r="59" spans="1:6" x14ac:dyDescent="0.25">
      <c r="B59" s="7"/>
    </row>
  </sheetData>
  <sortState ref="A2:H58">
    <sortCondition ref="A2:A5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zoomScale="85" zoomScaleNormal="85" workbookViewId="0">
      <selection activeCell="F5" sqref="F5:G5"/>
    </sheetView>
  </sheetViews>
  <sheetFormatPr defaultRowHeight="15" x14ac:dyDescent="0.25"/>
  <cols>
    <col min="1" max="1" width="10" style="29" bestFit="1" customWidth="1"/>
    <col min="2" max="2" width="43.7109375" style="29" bestFit="1" customWidth="1"/>
    <col min="3" max="3" width="36.28515625" style="29" bestFit="1" customWidth="1"/>
    <col min="4" max="4" width="10.42578125" style="29" bestFit="1" customWidth="1"/>
    <col min="5" max="5" width="9.5703125" bestFit="1" customWidth="1"/>
    <col min="6" max="6" width="36.28515625" bestFit="1" customWidth="1"/>
    <col min="7" max="7" width="172.28515625" customWidth="1"/>
  </cols>
  <sheetData>
    <row r="1" spans="1:7" s="14" customFormat="1" ht="74.45" customHeight="1" x14ac:dyDescent="0.25">
      <c r="A1" s="42"/>
      <c r="B1" s="59" t="s">
        <v>330</v>
      </c>
      <c r="C1" s="59"/>
      <c r="D1" s="59"/>
      <c r="E1" s="59"/>
    </row>
    <row r="2" spans="1:7" s="14" customFormat="1" x14ac:dyDescent="0.25">
      <c r="A2" s="42" t="s">
        <v>331</v>
      </c>
      <c r="B2" s="30" t="s">
        <v>326</v>
      </c>
      <c r="C2" s="30" t="s">
        <v>327</v>
      </c>
      <c r="D2" s="34" t="s">
        <v>320</v>
      </c>
      <c r="E2" s="35" t="s">
        <v>383</v>
      </c>
      <c r="F2" s="44" t="s">
        <v>220</v>
      </c>
      <c r="G2" s="13" t="s">
        <v>114</v>
      </c>
    </row>
    <row r="3" spans="1:7" s="14" customFormat="1" ht="30" x14ac:dyDescent="0.25">
      <c r="A3" s="40" t="s">
        <v>332</v>
      </c>
      <c r="B3" s="36" t="s">
        <v>336</v>
      </c>
      <c r="C3" s="36" t="s">
        <v>370</v>
      </c>
      <c r="D3" s="37" t="s">
        <v>329</v>
      </c>
      <c r="E3" s="66">
        <v>0.9</v>
      </c>
      <c r="F3" s="43" t="str">
        <f>VLOOKUP(B3,'Correspondence ei 2.2 to 3'!$A$3:$C$70,2,FALSE)</f>
        <v>annual crop</v>
      </c>
      <c r="G3" s="64" t="str">
        <f>VLOOKUP(F3,'Land use classes ei3'!$A$5:$B$61,2,FALSE)</f>
        <v>Cultivated areas with crops that occupy the land &lt; 1 year, e.g. cereals, fodder crops, root crops, or vegetables. Includes aromatic, medicinal and culinary plant production and flower and tree nurseries.</v>
      </c>
    </row>
    <row r="4" spans="1:7" s="14" customFormat="1" x14ac:dyDescent="0.25">
      <c r="A4" s="40" t="s">
        <v>334</v>
      </c>
      <c r="B4" s="52" t="s">
        <v>341</v>
      </c>
      <c r="C4" s="52" t="s">
        <v>370</v>
      </c>
      <c r="D4" s="53" t="s">
        <v>329</v>
      </c>
      <c r="E4" s="67">
        <v>0.9</v>
      </c>
      <c r="F4" s="54" t="e">
        <f>VLOOKUP(B4,'Correspondence ei 2.2 to 3'!$A$3:$C$70,2,FALSE)</f>
        <v>#N/A</v>
      </c>
      <c r="G4" s="65" t="e">
        <f>VLOOKUP(F4,'Land use classes ei3'!$A$5:$B$61,2,FALSE)</f>
        <v>#N/A</v>
      </c>
    </row>
    <row r="5" spans="1:7" s="14" customFormat="1" x14ac:dyDescent="0.25">
      <c r="A5" s="40" t="s">
        <v>334</v>
      </c>
      <c r="B5" s="52" t="s">
        <v>342</v>
      </c>
      <c r="C5" s="52" t="s">
        <v>371</v>
      </c>
      <c r="D5" s="53" t="s">
        <v>329</v>
      </c>
      <c r="E5" s="67">
        <v>0.7</v>
      </c>
      <c r="F5" s="54" t="e">
        <f>VLOOKUP(B5,'Correspondence ei 2.2 to 3'!$A$3:$C$70,2,FALSE)</f>
        <v>#N/A</v>
      </c>
      <c r="G5" s="65" t="e">
        <f>VLOOKUP(F5,'Land use classes ei3'!$A$5:$B$61,2,FALSE)</f>
        <v>#N/A</v>
      </c>
    </row>
    <row r="6" spans="1:7" s="14" customFormat="1" x14ac:dyDescent="0.25">
      <c r="A6" s="40" t="s">
        <v>334</v>
      </c>
      <c r="B6" s="52" t="s">
        <v>343</v>
      </c>
      <c r="C6" s="52" t="s">
        <v>370</v>
      </c>
      <c r="D6" s="53" t="s">
        <v>329</v>
      </c>
      <c r="E6" s="67">
        <v>0.9</v>
      </c>
      <c r="F6" s="54" t="e">
        <f>VLOOKUP(B6,'Correspondence ei 2.2 to 3'!$A$3:$C$70,2,FALSE)</f>
        <v>#N/A</v>
      </c>
      <c r="G6" s="65" t="e">
        <f>VLOOKUP(F6,'Land use classes ei3'!$A$5:$B$61,2,FALSE)</f>
        <v>#N/A</v>
      </c>
    </row>
    <row r="7" spans="1:7" s="14" customFormat="1" x14ac:dyDescent="0.25">
      <c r="A7" s="40" t="s">
        <v>334</v>
      </c>
      <c r="B7" s="52" t="s">
        <v>344</v>
      </c>
      <c r="C7" s="52" t="s">
        <v>371</v>
      </c>
      <c r="D7" s="53" t="s">
        <v>329</v>
      </c>
      <c r="E7" s="67">
        <v>0.7</v>
      </c>
      <c r="F7" s="54" t="e">
        <f>VLOOKUP(B7,'Correspondence ei 2.2 to 3'!$A$3:$C$70,2,FALSE)</f>
        <v>#N/A</v>
      </c>
      <c r="G7" s="65" t="e">
        <f>VLOOKUP(F7,'Land use classes ei3'!$A$5:$B$61,2,FALSE)</f>
        <v>#N/A</v>
      </c>
    </row>
    <row r="8" spans="1:7" s="14" customFormat="1" x14ac:dyDescent="0.25">
      <c r="A8" s="40" t="s">
        <v>334</v>
      </c>
      <c r="B8" s="52" t="s">
        <v>345</v>
      </c>
      <c r="C8" s="52" t="s">
        <v>371</v>
      </c>
      <c r="D8" s="53" t="s">
        <v>329</v>
      </c>
      <c r="E8" s="67">
        <v>0.7</v>
      </c>
      <c r="F8" s="54" t="e">
        <f>VLOOKUP(B8,'Correspondence ei 2.2 to 3'!$A$3:$C$70,2,FALSE)</f>
        <v>#N/A</v>
      </c>
      <c r="G8" s="65" t="e">
        <f>VLOOKUP(F8,'Land use classes ei3'!$A$5:$B$61,2,FALSE)</f>
        <v>#N/A</v>
      </c>
    </row>
    <row r="9" spans="1:7" s="14" customFormat="1" x14ac:dyDescent="0.25">
      <c r="A9" s="40"/>
      <c r="B9" s="38" t="s">
        <v>346</v>
      </c>
      <c r="C9" s="38" t="s">
        <v>370</v>
      </c>
      <c r="D9" s="39" t="s">
        <v>329</v>
      </c>
      <c r="E9" s="68">
        <v>0.9</v>
      </c>
      <c r="F9" s="43" t="str">
        <f>VLOOKUP(B9,'Correspondence ei 2.2 to 3'!$A$3:$C$70,2,FALSE)</f>
        <v>annual crop, non-irrigated, extensive</v>
      </c>
      <c r="G9" s="64" t="str">
        <f>VLOOKUP(F9,'Land use classes ei3'!$A$5:$B$61,2,FALSE)</f>
        <v>+ Use of fertiliser and pesticides is significantly less than economically optimal.</v>
      </c>
    </row>
    <row r="10" spans="1:7" s="14" customFormat="1" x14ac:dyDescent="0.25">
      <c r="A10" s="40"/>
      <c r="B10" s="38" t="s">
        <v>347</v>
      </c>
      <c r="C10" s="38" t="s">
        <v>371</v>
      </c>
      <c r="D10" s="39" t="s">
        <v>329</v>
      </c>
      <c r="E10" s="68">
        <v>0.7</v>
      </c>
      <c r="F10" s="43" t="str">
        <f>VLOOKUP(B10,'Correspondence ei 2.2 to 3'!$A$3:$C$70,2,FALSE)</f>
        <v>cropland fallow (non-use)</v>
      </c>
      <c r="G10" s="64" t="str">
        <f>VLOOKUP(F10,'Land use classes ei3'!$A$5:$B$61,2,FALSE)</f>
        <v>Cropland, temporarily not in use (&lt;2 years).</v>
      </c>
    </row>
    <row r="11" spans="1:7" s="14" customFormat="1" x14ac:dyDescent="0.25">
      <c r="A11" s="40"/>
      <c r="B11" s="38" t="s">
        <v>348</v>
      </c>
      <c r="C11" s="38" t="s">
        <v>370</v>
      </c>
      <c r="D11" s="39" t="s">
        <v>329</v>
      </c>
      <c r="E11" s="68">
        <v>0.9</v>
      </c>
      <c r="F11" s="43" t="str">
        <f>VLOOKUP(B11,'Correspondence ei 2.2 to 3'!$A$3:$C$70,2,FALSE)</f>
        <v>annual crop, non-irrigated, intensive</v>
      </c>
      <c r="G11" s="64" t="str">
        <f>VLOOKUP(F11,'Land use classes ei3'!$A$5:$B$61,2,FALSE)</f>
        <v>+ Fertiliser and pesticides at or near the economically optimal level.</v>
      </c>
    </row>
    <row r="12" spans="1:7" s="14" customFormat="1" x14ac:dyDescent="0.25">
      <c r="A12" s="40"/>
      <c r="B12" s="38" t="s">
        <v>176</v>
      </c>
      <c r="C12" s="38" t="s">
        <v>372</v>
      </c>
      <c r="D12" s="39" t="s">
        <v>329</v>
      </c>
      <c r="E12" s="69">
        <v>0.95</v>
      </c>
      <c r="F12" s="43" t="str">
        <f>VLOOKUP(B12,'Correspondence ei 2.2 to 3'!$A$3:$C$70,2,FALSE)</f>
        <v>construction site</v>
      </c>
      <c r="G12" s="64" t="str">
        <f>VLOOKUP(F12,'Land use classes ei3'!$A$5:$B$61,2,FALSE)</f>
        <v>Areas under construction development, soil or bedrock excavations, earthworks.</v>
      </c>
    </row>
    <row r="13" spans="1:7" s="14" customFormat="1" x14ac:dyDescent="0.25">
      <c r="A13" s="40"/>
      <c r="B13" s="38" t="s">
        <v>174</v>
      </c>
      <c r="C13" s="38" t="s">
        <v>372</v>
      </c>
      <c r="D13" s="39" t="s">
        <v>329</v>
      </c>
      <c r="E13" s="69">
        <v>0.95</v>
      </c>
      <c r="F13" s="43" t="str">
        <f>VLOOKUP(B13,'Correspondence ei 2.2 to 3'!$A$3:$C$70,2,FALSE)</f>
        <v>dump site</v>
      </c>
      <c r="G13" s="64" t="str">
        <f>VLOOKUP(F13,'Land use classes ei3'!$A$5:$B$61,2,FALSE)</f>
        <v>Landfill or mine dump sites, industrial or public.</v>
      </c>
    </row>
    <row r="14" spans="1:7" s="14" customFormat="1" x14ac:dyDescent="0.25">
      <c r="A14" s="40" t="s">
        <v>335</v>
      </c>
      <c r="B14" s="38" t="s">
        <v>349</v>
      </c>
      <c r="C14" s="32"/>
      <c r="D14" s="39" t="s">
        <v>329</v>
      </c>
      <c r="E14" s="70">
        <v>0</v>
      </c>
      <c r="F14" s="43" t="str">
        <f>VLOOKUP(B14,'Correspondence ei 2.2 to 3'!$A$3:$C$70,2,FALSE)</f>
        <v>Seabed, drilling and mining</v>
      </c>
      <c r="G14" s="64" t="str">
        <f>VLOOKUP(F14,'Land use classes ei3'!$A$5:$B$61,2,FALSE)</f>
        <v>Seabed disturbed by drilling and mining, including cuttings and tailings disposal</v>
      </c>
    </row>
    <row r="15" spans="1:7" s="14" customFormat="1" x14ac:dyDescent="0.25">
      <c r="A15" s="40"/>
      <c r="B15" s="38" t="s">
        <v>321</v>
      </c>
      <c r="C15" s="38" t="s">
        <v>373</v>
      </c>
      <c r="D15" s="39" t="s">
        <v>329</v>
      </c>
      <c r="E15" s="68">
        <v>0.5</v>
      </c>
      <c r="F15" s="43" t="str">
        <f>VLOOKUP(B15,'Correspondence ei 2.2 to 3'!$A$3:$C$70,2,FALSE)</f>
        <v>forest, unspecified</v>
      </c>
      <c r="G15" s="64" t="str">
        <f>VLOOKUP(F15,'Land use classes ei3'!$A$5:$B$61,2,FALSE)</f>
        <v>Areas with tree cover &gt;15%.</v>
      </c>
    </row>
    <row r="16" spans="1:7" s="14" customFormat="1" ht="30" x14ac:dyDescent="0.25">
      <c r="A16" s="40"/>
      <c r="B16" s="38" t="s">
        <v>122</v>
      </c>
      <c r="C16" s="38" t="s">
        <v>374</v>
      </c>
      <c r="D16" s="39" t="s">
        <v>329</v>
      </c>
      <c r="E16" s="68">
        <v>0.3</v>
      </c>
      <c r="F16" s="43" t="str">
        <f>VLOOKUP(B16,'Correspondence ei 2.2 to 3'!$A$3:$C$70,2,FALSE)</f>
        <v>forest, extensive</v>
      </c>
      <c r="G16" s="64" t="str">
        <f>VLOOKUP(F16,'Land use classes ei3'!$A$5:$B$61,2,FALSE)</f>
        <v>Forests (tree cover &gt;15%), with extractive use and associated disturbance like hunting, and selective logging, where timber extraction is followed by re-growth including at least three naturally occurring tree species, with average stand age &gt;30 years and deadwood &gt; 10 cm diameter exceeds 5 times the annual harvest volume.</v>
      </c>
    </row>
    <row r="17" spans="1:7" s="14" customFormat="1" ht="30" x14ac:dyDescent="0.25">
      <c r="A17" s="40"/>
      <c r="B17" s="38" t="s">
        <v>124</v>
      </c>
      <c r="C17" s="38" t="s">
        <v>373</v>
      </c>
      <c r="D17" s="39" t="s">
        <v>329</v>
      </c>
      <c r="E17" s="68">
        <v>0.5</v>
      </c>
      <c r="F17" s="43" t="str">
        <f>VLOOKUP(B17,'Correspondence ei 2.2 to 3'!$A$3:$C$70,2,FALSE)</f>
        <v>forest, intensive</v>
      </c>
      <c r="G17" s="64" t="str">
        <f>VLOOKUP(F17,'Land use classes ei3'!$A$5:$B$61,2,FALSE)</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18" spans="1:7" s="14" customFormat="1" x14ac:dyDescent="0.25">
      <c r="A18" s="40"/>
      <c r="B18" s="52" t="s">
        <v>350</v>
      </c>
      <c r="C18" s="52" t="s">
        <v>373</v>
      </c>
      <c r="D18" s="53" t="s">
        <v>329</v>
      </c>
      <c r="E18" s="67">
        <v>0.5</v>
      </c>
      <c r="F18" s="54" t="e">
        <f>VLOOKUP(B18,'Correspondence ei 2.2 to 3'!$A$3:$C$70,2,FALSE)</f>
        <v>#N/A</v>
      </c>
      <c r="G18" s="65" t="e">
        <f>VLOOKUP(F18,'Land use classes ei3'!$A$5:$B$61,2,FALSE)</f>
        <v>#N/A</v>
      </c>
    </row>
    <row r="19" spans="1:7" s="14" customFormat="1" ht="30" x14ac:dyDescent="0.25">
      <c r="A19" s="40"/>
      <c r="B19" s="38" t="s">
        <v>351</v>
      </c>
      <c r="C19" s="38" t="s">
        <v>373</v>
      </c>
      <c r="D19" s="39" t="s">
        <v>329</v>
      </c>
      <c r="E19" s="68">
        <v>0.5</v>
      </c>
      <c r="F19" s="43" t="str">
        <f>VLOOKUP(B19,'Correspondence ei 2.2 to 3'!$A$3:$C$70,2,FALSE)</f>
        <v>forest, intensive</v>
      </c>
      <c r="G19" s="64" t="str">
        <f>VLOOKUP(F19,'Land use classes ei3'!$A$5:$B$61,2,FALSE)</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20" spans="1:7" s="14" customFormat="1" ht="30" x14ac:dyDescent="0.25">
      <c r="A20" s="40"/>
      <c r="B20" s="38" t="s">
        <v>352</v>
      </c>
      <c r="C20" s="38" t="s">
        <v>322</v>
      </c>
      <c r="D20" s="39" t="s">
        <v>329</v>
      </c>
      <c r="E20" s="68">
        <v>0.8</v>
      </c>
      <c r="F20" s="43" t="str">
        <f>VLOOKUP(B20,'Correspondence ei 2.2 to 3'!$A$3:$C$70,2,FALSE)</f>
        <v>forest, intensive</v>
      </c>
      <c r="G20" s="64" t="str">
        <f>VLOOKUP(F20,'Land use classes ei3'!$A$5:$B$61,2,FALSE)</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21" spans="1:7" s="14" customFormat="1" x14ac:dyDescent="0.25">
      <c r="A21" s="40"/>
      <c r="B21" s="38" t="s">
        <v>152</v>
      </c>
      <c r="C21" s="38" t="s">
        <v>323</v>
      </c>
      <c r="D21" s="39" t="s">
        <v>329</v>
      </c>
      <c r="E21" s="68">
        <v>0.5</v>
      </c>
      <c r="F21" s="43" t="str">
        <f>VLOOKUP(B21,'Correspondence ei 2.2 to 3'!$A$3:$C$70,2,FALSE)</f>
        <v>heterogeneous, agricultural</v>
      </c>
      <c r="G21" s="64" t="str">
        <f>VLOOKUP(F21,'Land use classes ei3'!$A$5:$B$61,2,FALSE)</f>
        <v>Agricultural production intercropped with (native) trees.</v>
      </c>
    </row>
    <row r="22" spans="1:7" s="14" customFormat="1" ht="30" x14ac:dyDescent="0.25">
      <c r="A22" s="40"/>
      <c r="B22" s="38" t="s">
        <v>170</v>
      </c>
      <c r="C22" s="38" t="s">
        <v>372</v>
      </c>
      <c r="D22" s="39" t="s">
        <v>329</v>
      </c>
      <c r="E22" s="69">
        <v>0.95</v>
      </c>
      <c r="F22" s="43" t="str">
        <f>VLOOKUP(B22,'Correspondence ei 2.2 to 3'!$A$3:$C$70,2,FALSE)</f>
        <v>industrial area</v>
      </c>
      <c r="G22" s="64" t="str">
        <f>VLOOKUP(F22,'Land use classes ei3'!$A$5:$B$61,2,FALSE)</f>
        <v>Artificially surfaced areas (with concrete, asphalt, or stabilized, e.g., beaten earth) devoid of vegetation on most of the area in question, which also contains buildings and/or areas with vegetation.</v>
      </c>
    </row>
    <row r="23" spans="1:7" s="14" customFormat="1" x14ac:dyDescent="0.25">
      <c r="A23" s="40" t="s">
        <v>335</v>
      </c>
      <c r="B23" s="38" t="s">
        <v>353</v>
      </c>
      <c r="C23" s="32"/>
      <c r="D23" s="39" t="s">
        <v>329</v>
      </c>
      <c r="E23" s="70">
        <v>0</v>
      </c>
      <c r="F23" s="43" t="str">
        <f>VLOOKUP(B23,'Correspondence ei 2.2 to 3'!$A$3:$C$70,2,FALSE)</f>
        <v>Seabed, infrastructure</v>
      </c>
      <c r="G23" s="64" t="str">
        <f>VLOOKUP(F23,'Land use classes ei3'!$A$5:$B$61,2,FALSE)</f>
        <v>Seabed disturbed by infrastructure like harbours or platforms</v>
      </c>
    </row>
    <row r="24" spans="1:7" s="14" customFormat="1" ht="30" x14ac:dyDescent="0.25">
      <c r="A24" s="40"/>
      <c r="B24" s="38" t="s">
        <v>354</v>
      </c>
      <c r="C24" s="38" t="s">
        <v>372</v>
      </c>
      <c r="D24" s="39" t="s">
        <v>329</v>
      </c>
      <c r="E24" s="69">
        <v>0.95</v>
      </c>
      <c r="F24" s="43" t="str">
        <f>VLOOKUP(B24,'Correspondence ei 2.2 to 3'!$A$3:$C$70,2,FALSE)</f>
        <v>industrial area</v>
      </c>
      <c r="G24" s="64" t="str">
        <f>VLOOKUP(F24,'Land use classes ei3'!$A$5:$B$61,2,FALSE)</f>
        <v>Artificially surfaced areas (with concrete, asphalt, or stabilized, e.g., beaten earth) devoid of vegetation on most of the area in question, which also contains buildings and/or areas with vegetation.</v>
      </c>
    </row>
    <row r="25" spans="1:7" s="14" customFormat="1" ht="30" x14ac:dyDescent="0.25">
      <c r="A25" s="40"/>
      <c r="B25" s="38" t="s">
        <v>355</v>
      </c>
      <c r="C25" s="38" t="s">
        <v>372</v>
      </c>
      <c r="D25" s="39" t="s">
        <v>329</v>
      </c>
      <c r="E25" s="69">
        <v>0.95</v>
      </c>
      <c r="F25" s="43" t="str">
        <f>VLOOKUP(B25,'Correspondence ei 2.2 to 3'!$A$3:$C$70,2,FALSE)</f>
        <v>industrial area</v>
      </c>
      <c r="G25" s="64" t="str">
        <f>VLOOKUP(F25,'Land use classes ei3'!$A$5:$B$61,2,FALSE)</f>
        <v>Artificially surfaced areas (with concrete, asphalt, or stabilized, e.g., beaten earth) devoid of vegetation on most of the area in question, which also contains buildings and/or areas with vegetation.</v>
      </c>
    </row>
    <row r="26" spans="1:7" s="14" customFormat="1" x14ac:dyDescent="0.25">
      <c r="A26" s="40"/>
      <c r="B26" s="38" t="s">
        <v>172</v>
      </c>
      <c r="C26" s="38" t="s">
        <v>372</v>
      </c>
      <c r="D26" s="39" t="s">
        <v>329</v>
      </c>
      <c r="E26" s="69">
        <v>0.95</v>
      </c>
      <c r="F26" s="43" t="str">
        <f>VLOOKUP(B26,'Correspondence ei 2.2 to 3'!$A$3:$C$70,2,FALSE)</f>
        <v>mineral extraction site</v>
      </c>
      <c r="G26" s="64" t="str">
        <f>VLOOKUP(F26,'Land use classes ei3'!$A$5:$B$61,2,FALSE)</f>
        <v>Areas with open-pit extraction of industrial minerals (sandpits, quarries) or other minerals (opencast mines). Includes flooded gravel quarries, except for riverbed extraction.</v>
      </c>
    </row>
    <row r="27" spans="1:7" s="14" customFormat="1" x14ac:dyDescent="0.25">
      <c r="A27" s="40"/>
      <c r="B27" s="38" t="s">
        <v>356</v>
      </c>
      <c r="C27" s="38" t="s">
        <v>324</v>
      </c>
      <c r="D27" s="39" t="s">
        <v>329</v>
      </c>
      <c r="E27" s="68">
        <v>0.9</v>
      </c>
      <c r="F27" s="43" t="str">
        <f>VLOOKUP(B27,'Correspondence ei 2.2 to 3'!$A$3:$C$70,2,FALSE)</f>
        <v>pasture, man made</v>
      </c>
      <c r="G27" s="64" t="str">
        <f>VLOOKUP(F27,'Land use classes ei3'!$A$5:$B$61,2,FALSE)</f>
        <v>Arable land used for forage production or livestock grazing.</v>
      </c>
    </row>
    <row r="28" spans="1:7" s="14" customFormat="1" x14ac:dyDescent="0.25">
      <c r="A28" s="40"/>
      <c r="B28" s="38" t="s">
        <v>357</v>
      </c>
      <c r="C28" s="38" t="s">
        <v>325</v>
      </c>
      <c r="D28" s="39" t="s">
        <v>329</v>
      </c>
      <c r="E28" s="68">
        <v>0.3</v>
      </c>
      <c r="F28" s="43" t="str">
        <f>VLOOKUP(B28,'Correspondence ei 2.2 to 3'!$A$3:$C$70,2,FALSE)</f>
        <v>pasture, man made, extensive</v>
      </c>
      <c r="G28" s="64" t="str">
        <f>VLOOKUP(F28,'Land use classes ei3'!$A$5:$B$61,2,FALSE)</f>
        <v>+ no artificial fertiliser applied, mechanically harvested less than 3 times per year or equivalent livestock grazing</v>
      </c>
    </row>
    <row r="29" spans="1:7" s="14" customFormat="1" x14ac:dyDescent="0.25">
      <c r="A29" s="40"/>
      <c r="B29" s="38" t="s">
        <v>358</v>
      </c>
      <c r="C29" s="38" t="s">
        <v>324</v>
      </c>
      <c r="D29" s="39" t="s">
        <v>329</v>
      </c>
      <c r="E29" s="68">
        <v>0.9</v>
      </c>
      <c r="F29" s="43" t="str">
        <f>VLOOKUP(B29,'Correspondence ei 2.2 to 3'!$A$3:$C$70,2,FALSE)</f>
        <v>pasture, man made, intensive</v>
      </c>
      <c r="G29" s="64" t="str">
        <f>VLOOKUP(F29,'Land use classes ei3'!$A$5:$B$61,2,FALSE)</f>
        <v>+ artificial fertiliser applied, or mechanically harvested 3 times or more per year or equivalent livestock grazing</v>
      </c>
    </row>
    <row r="30" spans="1:7" s="14" customFormat="1" x14ac:dyDescent="0.25">
      <c r="A30" s="40"/>
      <c r="B30" s="38" t="s">
        <v>154</v>
      </c>
      <c r="C30" s="38" t="s">
        <v>370</v>
      </c>
      <c r="D30" s="39" t="s">
        <v>329</v>
      </c>
      <c r="E30" s="68">
        <v>0.9</v>
      </c>
      <c r="F30" s="43" t="str">
        <f>VLOOKUP(B30,'Correspondence ei 2.2 to 3'!$A$3:$C$70,2,FALSE)</f>
        <v>permanent crop</v>
      </c>
      <c r="G30" s="64" t="str">
        <f>VLOOKUP(F30,'Land use classes ei3'!$A$5:$B$61,2,FALSE)</f>
        <v>Perennial crops not under a rotation system which provide repeated harvests and occupy the land for &gt;1 year before it is ploughed and replanted; mainly plantations of woody crops.</v>
      </c>
    </row>
    <row r="31" spans="1:7" s="14" customFormat="1" x14ac:dyDescent="0.25">
      <c r="A31" s="40"/>
      <c r="B31" s="38" t="s">
        <v>359</v>
      </c>
      <c r="C31" s="38" t="s">
        <v>370</v>
      </c>
      <c r="D31" s="39" t="s">
        <v>329</v>
      </c>
      <c r="E31" s="68">
        <v>0.9</v>
      </c>
      <c r="F31" s="43" t="str">
        <f>VLOOKUP(B31,'Correspondence ei 2.2 to 3'!$A$3:$C$70,2,FALSE)</f>
        <v>permanent crop, irrigated</v>
      </c>
      <c r="G31" s="64" t="str">
        <f>VLOOKUP(F31,'Land use classes ei3'!$A$5:$B$61,2,FALSE)</f>
        <v>Perennial crops irrigated permanently or periodically. Most of these crops could not be cultivated without an artificial water supply. Does not include sporadically irrigated land.</v>
      </c>
    </row>
    <row r="32" spans="1:7" s="14" customFormat="1" x14ac:dyDescent="0.25">
      <c r="A32" s="40"/>
      <c r="B32" s="38" t="s">
        <v>360</v>
      </c>
      <c r="C32" s="38" t="s">
        <v>371</v>
      </c>
      <c r="D32" s="39" t="s">
        <v>329</v>
      </c>
      <c r="E32" s="68">
        <v>0.7</v>
      </c>
      <c r="F32" s="43" t="str">
        <f>VLOOKUP(B32,'Correspondence ei 2.2 to 3'!$A$3:$C$70,2,FALSE)</f>
        <v>permanent crop, irrigated, extensive</v>
      </c>
      <c r="G32" s="64" t="str">
        <f>VLOOKUP(F32,'Land use classes ei3'!$A$5:$B$61,2,FALSE)</f>
        <v>+ Use of fertilizer and pesticides is significantly less than economically optimal.</v>
      </c>
    </row>
    <row r="33" spans="1:7" s="14" customFormat="1" x14ac:dyDescent="0.25">
      <c r="A33" s="40"/>
      <c r="B33" s="38" t="s">
        <v>361</v>
      </c>
      <c r="C33" s="38" t="s">
        <v>370</v>
      </c>
      <c r="D33" s="39" t="s">
        <v>329</v>
      </c>
      <c r="E33" s="68">
        <v>0.9</v>
      </c>
      <c r="F33" s="43" t="str">
        <f>VLOOKUP(B33,'Correspondence ei 2.2 to 3'!$A$3:$C$70,2,FALSE)</f>
        <v>permanent crop, irrigated, intensive</v>
      </c>
      <c r="G33" s="64" t="str">
        <f>VLOOKUP(F33,'Land use classes ei3'!$A$5:$B$61,2,FALSE)</f>
        <v>+ Fertiliser and pesticides at or near the economically optimal level.</v>
      </c>
    </row>
    <row r="34" spans="1:7" s="14" customFormat="1" x14ac:dyDescent="0.25">
      <c r="A34" s="40"/>
      <c r="B34" s="38" t="s">
        <v>362</v>
      </c>
      <c r="C34" s="38" t="s">
        <v>370</v>
      </c>
      <c r="D34" s="39" t="s">
        <v>329</v>
      </c>
      <c r="E34" s="68">
        <v>0.9</v>
      </c>
      <c r="F34" s="43" t="str">
        <f>VLOOKUP(B34,'Correspondence ei 2.2 to 3'!$A$3:$C$70,2,FALSE)</f>
        <v>permanent crop, non-irrigated</v>
      </c>
      <c r="G34" s="64" t="str">
        <f>VLOOKUP(F34,'Land use classes ei3'!$A$5:$B$61,2,FALSE)</f>
        <v>Perennial crops production based on natural precipitation (rainfed agriculture).</v>
      </c>
    </row>
    <row r="35" spans="1:7" s="14" customFormat="1" x14ac:dyDescent="0.25">
      <c r="A35" s="40"/>
      <c r="B35" s="38" t="s">
        <v>363</v>
      </c>
      <c r="C35" s="38" t="s">
        <v>371</v>
      </c>
      <c r="D35" s="39" t="s">
        <v>329</v>
      </c>
      <c r="E35" s="68">
        <v>0.7</v>
      </c>
      <c r="F35" s="43" t="str">
        <f>VLOOKUP(B35,'Correspondence ei 2.2 to 3'!$A$3:$C$70,2,FALSE)</f>
        <v>permanent crop, non-irrigated, extensive</v>
      </c>
      <c r="G35" s="64" t="str">
        <f>VLOOKUP(F35,'Land use classes ei3'!$A$5:$B$61,2,FALSE)</f>
        <v>+ Use of fertilizer and pesticides is less than economically optimal.</v>
      </c>
    </row>
    <row r="36" spans="1:7" s="14" customFormat="1" x14ac:dyDescent="0.25">
      <c r="A36" s="40"/>
      <c r="B36" s="38" t="s">
        <v>364</v>
      </c>
      <c r="C36" s="38" t="s">
        <v>370</v>
      </c>
      <c r="D36" s="39" t="s">
        <v>329</v>
      </c>
      <c r="E36" s="68">
        <v>0.9</v>
      </c>
      <c r="F36" s="43" t="str">
        <f>VLOOKUP(B36,'Correspondence ei 2.2 to 3'!$A$3:$C$70,2,FALSE)</f>
        <v>permanent crop, non-irrigated, intensive</v>
      </c>
      <c r="G36" s="64" t="str">
        <f>VLOOKUP(F36,'Land use classes ei3'!$A$5:$B$61,2,FALSE)</f>
        <v>+ Fertiliser and pesticides at economically optimal level.</v>
      </c>
    </row>
    <row r="37" spans="1:7" s="14" customFormat="1" x14ac:dyDescent="0.25">
      <c r="A37" s="40" t="s">
        <v>335</v>
      </c>
      <c r="B37" s="38" t="s">
        <v>365</v>
      </c>
      <c r="C37" s="32"/>
      <c r="D37" s="39" t="s">
        <v>329</v>
      </c>
      <c r="E37" s="70">
        <v>0</v>
      </c>
      <c r="F37" s="43" t="str">
        <f>VLOOKUP(B37,'Correspondence ei 2.2 to 3'!$A$3:$C$70,2,FALSE)</f>
        <v>seabed, unspecified</v>
      </c>
      <c r="G37" s="64" t="str">
        <f>VLOOKUP(F37,'Land use classes ei3'!$A$5:$B$61,2,FALSE)</f>
        <v>Area permanently under seawater.</v>
      </c>
    </row>
    <row r="38" spans="1:7" s="14" customFormat="1" x14ac:dyDescent="0.25">
      <c r="A38" s="40"/>
      <c r="B38" s="38" t="s">
        <v>128</v>
      </c>
      <c r="C38" s="38" t="s">
        <v>381</v>
      </c>
      <c r="D38" s="39" t="s">
        <v>329</v>
      </c>
      <c r="E38" s="70">
        <v>0</v>
      </c>
      <c r="F38" s="43" t="str">
        <f>VLOOKUP(B38,'Correspondence ei 2.2 to 3'!$A$3:$C$70,2,FALSE)</f>
        <v>shrub land, sclerophyllous</v>
      </c>
      <c r="G38" s="64" t="str">
        <f>VLOOKUP(F38,'Land use classes ei3'!$A$5:$B$61,2,FALSE)</f>
        <v>Shrub-dominated vegetation. May be used or non-used. Includes also abandoned agricultural areas, not yet under forest cover</v>
      </c>
    </row>
    <row r="39" spans="1:7" s="14" customFormat="1" x14ac:dyDescent="0.25">
      <c r="A39" s="40"/>
      <c r="B39" s="38" t="s">
        <v>377</v>
      </c>
      <c r="C39" s="38" t="s">
        <v>372</v>
      </c>
      <c r="D39" s="39" t="s">
        <v>329</v>
      </c>
      <c r="E39" s="69">
        <v>0.95</v>
      </c>
      <c r="F39" s="43" t="str">
        <f>VLOOKUP(B39,'Correspondence ei 2.2 to 3'!$A$3:$C$70,2,FALSE)</f>
        <v>traffic area, rail/road embankment</v>
      </c>
      <c r="G39" s="64" t="str">
        <f>VLOOKUP(F39,'Land use classes ei3'!$A$5:$B$61,2,FALSE)</f>
        <v>Vegetated land along motorways and railways.</v>
      </c>
    </row>
    <row r="40" spans="1:7" s="14" customFormat="1" x14ac:dyDescent="0.25">
      <c r="A40" s="40"/>
      <c r="B40" s="38" t="s">
        <v>180</v>
      </c>
      <c r="C40" s="38" t="s">
        <v>372</v>
      </c>
      <c r="D40" s="39" t="s">
        <v>329</v>
      </c>
      <c r="E40" s="69">
        <v>0.95</v>
      </c>
      <c r="F40" s="43" t="str">
        <f>VLOOKUP(B40,'Correspondence ei 2.2 to 3'!$A$3:$C$70,2,FALSE)</f>
        <v>traffic area, rail network</v>
      </c>
      <c r="G40" s="64" t="str">
        <f>VLOOKUP(F40,'Land use classes ei3'!$A$5:$B$61,2,FALSE)</f>
        <v>Railways, including associated installations (stations, platforms).</v>
      </c>
    </row>
    <row r="41" spans="1:7" s="14" customFormat="1" x14ac:dyDescent="0.25">
      <c r="A41" s="40"/>
      <c r="B41" s="38" t="s">
        <v>378</v>
      </c>
      <c r="C41" s="38" t="s">
        <v>372</v>
      </c>
      <c r="D41" s="39" t="s">
        <v>329</v>
      </c>
      <c r="E41" s="69">
        <v>0.95</v>
      </c>
      <c r="F41" s="43" t="str">
        <f>VLOOKUP(B41,'Correspondence ei 2.2 to 3'!$A$3:$C$70,2,FALSE)</f>
        <v>traffic area, rail/road embankment</v>
      </c>
      <c r="G41" s="64" t="str">
        <f>VLOOKUP(F41,'Land use classes ei3'!$A$5:$B$61,2,FALSE)</f>
        <v>Vegetated land along motorways and railways.</v>
      </c>
    </row>
    <row r="42" spans="1:7" s="14" customFormat="1" x14ac:dyDescent="0.25">
      <c r="A42" s="40"/>
      <c r="B42" s="38" t="s">
        <v>178</v>
      </c>
      <c r="C42" s="38" t="s">
        <v>372</v>
      </c>
      <c r="D42" s="39" t="s">
        <v>329</v>
      </c>
      <c r="E42" s="69">
        <v>0.95</v>
      </c>
      <c r="F42" s="43" t="str">
        <f>VLOOKUP(B42,'Correspondence ei 2.2 to 3'!$A$3:$C$70,2,FALSE)</f>
        <v>traffic area, road network</v>
      </c>
      <c r="G42" s="64" t="str">
        <f>VLOOKUP(F42,'Land use classes ei3'!$A$5:$B$61,2,FALSE)</f>
        <v>Motorways, including associated installations (stations).</v>
      </c>
    </row>
    <row r="43" spans="1:7" s="14" customFormat="1" ht="30" x14ac:dyDescent="0.25">
      <c r="A43" s="40"/>
      <c r="B43" s="38" t="s">
        <v>165</v>
      </c>
      <c r="C43" s="38" t="s">
        <v>372</v>
      </c>
      <c r="D43" s="39" t="s">
        <v>329</v>
      </c>
      <c r="E43" s="69">
        <v>0.95</v>
      </c>
      <c r="F43" s="43" t="str">
        <f>VLOOKUP(B43,'Correspondence ei 2.2 to 3'!$A$3:$C$70,2,FALSE)</f>
        <v>urban, continuously built</v>
      </c>
      <c r="G43" s="64" t="str">
        <f>VLOOKUP(F43,'Land use classes ei3'!$A$5:$B$61,2,FALSE)</f>
        <v>Buildings cover most of the area. Roads and artificially surfaced area cover almost all the ground. Non-linear areas of vegetation and bare soil are exceptional. At least 80% of the total area is sealed.</v>
      </c>
    </row>
    <row r="44" spans="1:7" s="14" customFormat="1" ht="30" x14ac:dyDescent="0.25">
      <c r="A44" s="40"/>
      <c r="B44" s="38" t="s">
        <v>167</v>
      </c>
      <c r="C44" s="38" t="s">
        <v>372</v>
      </c>
      <c r="D44" s="39" t="s">
        <v>329</v>
      </c>
      <c r="E44" s="69">
        <v>0.95</v>
      </c>
      <c r="F44" s="43" t="str">
        <f>VLOOKUP(B44,'Correspondence ei 2.2 to 3'!$A$3:$C$70,2,FALSE)</f>
        <v>urban, discontinuously built</v>
      </c>
      <c r="G44" s="64" t="str">
        <f>VLOOKUP(F44,'Land use classes ei3'!$A$5:$B$61,2,FALSE)</f>
        <v>Most of the area is covered by structures. Buildings, roads and artificially surfaced areas, associated with areas with vegetation and bare soil, which occupy discontinuous but significant surfaces. Less than 80% of the total area is sealed.</v>
      </c>
    </row>
    <row r="45" spans="1:7" s="14" customFormat="1" x14ac:dyDescent="0.25">
      <c r="A45" s="40" t="s">
        <v>333</v>
      </c>
      <c r="B45" s="38" t="s">
        <v>380</v>
      </c>
      <c r="C45" s="38"/>
      <c r="D45" s="39" t="s">
        <v>329</v>
      </c>
      <c r="E45" s="69">
        <v>1</v>
      </c>
      <c r="F45" s="43" t="str">
        <f>VLOOKUP(B45,'Correspondence ei 2.2 to 3'!$A$3:$C$70,2,FALSE)</f>
        <v>lake, artificial</v>
      </c>
      <c r="G45" s="64" t="str">
        <f>VLOOKUP(F45,'Land use classes ei3'!$A$5:$B$61,2,FALSE)</f>
        <v>Reservoir in a valley because of damming up river.</v>
      </c>
    </row>
    <row r="46" spans="1:7" s="14" customFormat="1" x14ac:dyDescent="0.25">
      <c r="A46" s="40" t="s">
        <v>333</v>
      </c>
      <c r="B46" s="38" t="s">
        <v>379</v>
      </c>
      <c r="C46" s="38"/>
      <c r="D46" s="39" t="s">
        <v>329</v>
      </c>
      <c r="E46" s="69">
        <v>1</v>
      </c>
      <c r="F46" s="43" t="str">
        <f>VLOOKUP(B46,'Correspondence ei 2.2 to 3'!$A$3:$C$70,2,FALSE)</f>
        <v>river, artificial</v>
      </c>
      <c r="G46" s="64" t="str">
        <f>VLOOKUP(F46,'Land use classes ei3'!$A$5:$B$61,2,FALSE)</f>
        <v>Artificial watercourses serving as water drainage channels. Includes canals.</v>
      </c>
    </row>
    <row r="47" spans="1:7" s="14" customFormat="1" ht="30" x14ac:dyDescent="0.25">
      <c r="A47" s="40"/>
      <c r="B47" s="38" t="s">
        <v>366</v>
      </c>
      <c r="C47" s="38" t="s">
        <v>375</v>
      </c>
      <c r="D47" s="39" t="s">
        <v>329</v>
      </c>
      <c r="E47" s="70">
        <v>0</v>
      </c>
      <c r="F47" s="43" t="str">
        <f>VLOOKUP(B47,'Correspondence ei 2.2 to 3'!$A$3:$C$70,2,FALSE)</f>
        <v>forest, extensive</v>
      </c>
      <c r="G47" s="64" t="str">
        <f>VLOOKUP(F47,'Land use classes ei3'!$A$5:$B$61,2,FALSE)</f>
        <v>Forests (tree cover &gt;15%), with extractive use and associated disturbance like hunting, and selective logging, where timber extraction is followed by re-growth including at least three naturally occurring tree species, with average stand age &gt;30 years and deadwood &gt; 10 cm diameter exceeds 5 times the annual harvest volume.</v>
      </c>
    </row>
    <row r="48" spans="1:7" s="14" customFormat="1" ht="17.25" x14ac:dyDescent="0.25">
      <c r="A48" s="40"/>
      <c r="B48" s="45" t="s">
        <v>367</v>
      </c>
      <c r="C48" s="46"/>
      <c r="D48" s="47" t="s">
        <v>328</v>
      </c>
      <c r="E48" s="48">
        <v>0.05</v>
      </c>
      <c r="F48" s="43"/>
      <c r="G48" s="31"/>
    </row>
    <row r="49" spans="1:7" s="14" customFormat="1" ht="17.25" x14ac:dyDescent="0.25">
      <c r="A49" s="40"/>
      <c r="B49" s="45" t="s">
        <v>368</v>
      </c>
      <c r="C49" s="46"/>
      <c r="D49" s="47" t="s">
        <v>328</v>
      </c>
      <c r="E49" s="48">
        <v>0.27</v>
      </c>
      <c r="F49" s="43"/>
      <c r="G49" s="31"/>
    </row>
    <row r="50" spans="1:7" s="14" customFormat="1" ht="17.25" x14ac:dyDescent="0.25">
      <c r="A50" s="41"/>
      <c r="B50" s="49" t="s">
        <v>369</v>
      </c>
      <c r="C50" s="49"/>
      <c r="D50" s="50" t="s">
        <v>328</v>
      </c>
      <c r="E50" s="51">
        <v>3.87</v>
      </c>
      <c r="F50" s="43"/>
      <c r="G50" s="31"/>
    </row>
    <row r="51" spans="1:7" x14ac:dyDescent="0.25">
      <c r="A51" s="29" t="s">
        <v>337</v>
      </c>
      <c r="F51" s="43"/>
      <c r="G51" s="31"/>
    </row>
    <row r="52" spans="1:7" x14ac:dyDescent="0.25">
      <c r="A52" s="29" t="s">
        <v>339</v>
      </c>
      <c r="F52" s="43"/>
      <c r="G52" s="31"/>
    </row>
    <row r="53" spans="1:7" x14ac:dyDescent="0.25">
      <c r="A53" s="29" t="s">
        <v>340</v>
      </c>
      <c r="F53" s="43"/>
      <c r="G53" s="31"/>
    </row>
    <row r="54" spans="1:7" x14ac:dyDescent="0.25">
      <c r="A54" s="29" t="s">
        <v>338</v>
      </c>
      <c r="F54" s="43"/>
      <c r="G54" s="31"/>
    </row>
  </sheetData>
  <mergeCells count="1">
    <mergeCell ref="B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6"/>
  <sheetViews>
    <sheetView zoomScaleNormal="100" workbookViewId="0">
      <selection activeCell="E14" sqref="E14"/>
    </sheetView>
  </sheetViews>
  <sheetFormatPr defaultRowHeight="15" x14ac:dyDescent="0.25"/>
  <cols>
    <col min="1" max="1" width="39.5703125" bestFit="1" customWidth="1"/>
    <col min="2" max="2" width="38.5703125" bestFit="1" customWidth="1"/>
    <col min="3" max="3" width="22.140625" bestFit="1" customWidth="1"/>
    <col min="4" max="4" width="21.42578125" style="14" bestFit="1" customWidth="1"/>
    <col min="5" max="5" width="21.42578125" style="14" customWidth="1"/>
    <col min="6" max="6" width="109.7109375" customWidth="1"/>
    <col min="8" max="8" width="25" bestFit="1" customWidth="1"/>
  </cols>
  <sheetData>
    <row r="1" spans="1:8" x14ac:dyDescent="0.25">
      <c r="A1" s="60" t="s">
        <v>218</v>
      </c>
      <c r="B1" s="60"/>
      <c r="C1" s="60"/>
      <c r="D1" s="60"/>
      <c r="E1" s="60"/>
      <c r="F1" s="60"/>
      <c r="H1" s="105" t="s">
        <v>387</v>
      </c>
    </row>
    <row r="2" spans="1:8" x14ac:dyDescent="0.25">
      <c r="A2" s="13" t="s">
        <v>219</v>
      </c>
      <c r="B2" s="13" t="s">
        <v>220</v>
      </c>
      <c r="C2" s="72" t="s">
        <v>308</v>
      </c>
      <c r="D2" s="81" t="s">
        <v>376</v>
      </c>
      <c r="E2" s="82" t="s">
        <v>385</v>
      </c>
      <c r="F2" s="83" t="s">
        <v>114</v>
      </c>
      <c r="H2" s="95" t="s">
        <v>388</v>
      </c>
    </row>
    <row r="3" spans="1:8" x14ac:dyDescent="0.25">
      <c r="A3" s="36" t="s">
        <v>221</v>
      </c>
      <c r="B3" s="36" t="s">
        <v>222</v>
      </c>
      <c r="C3" s="84" t="s">
        <v>223</v>
      </c>
      <c r="D3" s="56" t="e">
        <f>VLOOKUP(A3,Hanafiah!$B$3:$E$47,4,FALSE)</f>
        <v>#N/A</v>
      </c>
      <c r="E3" s="73">
        <v>0.9</v>
      </c>
      <c r="F3" s="55" t="e">
        <f>VLOOKUP(B3,'Land use classes ei3'!$A$5:$B$61,2,FALSE)</f>
        <v>#N/A</v>
      </c>
      <c r="H3" s="96" t="s">
        <v>389</v>
      </c>
    </row>
    <row r="4" spans="1:8" x14ac:dyDescent="0.25">
      <c r="A4" s="33"/>
      <c r="B4" s="57" t="s">
        <v>224</v>
      </c>
      <c r="C4" s="85" t="s">
        <v>225</v>
      </c>
      <c r="D4" s="85" t="e">
        <f>VLOOKUP(A4,Hanafiah!$B$3:$E$47,4,FALSE)</f>
        <v>#N/A</v>
      </c>
      <c r="E4" s="77">
        <v>0</v>
      </c>
      <c r="F4" s="80" t="e">
        <f>VLOOKUP(B4,'Land use classes ei3'!$A$5:$B$61,2,FALSE)</f>
        <v>#N/A</v>
      </c>
      <c r="H4" s="97" t="s">
        <v>390</v>
      </c>
    </row>
    <row r="5" spans="1:8" x14ac:dyDescent="0.25">
      <c r="A5" s="36" t="s">
        <v>226</v>
      </c>
      <c r="B5" s="36" t="s">
        <v>227</v>
      </c>
      <c r="C5" s="84" t="s">
        <v>223</v>
      </c>
      <c r="D5" s="28">
        <f>VLOOKUP(A5,Hanafiah!$B$3:$E$47,4,FALSE)</f>
        <v>0.5</v>
      </c>
      <c r="E5" s="28">
        <f t="shared" ref="E4:E67" si="0">D5</f>
        <v>0.5</v>
      </c>
      <c r="F5" s="55" t="str">
        <f>VLOOKUP(B5,'Land use classes ei3'!$A$5:$B$61,2,FALSE)</f>
        <v>Areas with tree cover &gt;15%.</v>
      </c>
      <c r="H5" s="98" t="s">
        <v>391</v>
      </c>
    </row>
    <row r="6" spans="1:8" x14ac:dyDescent="0.25">
      <c r="A6" s="32"/>
      <c r="B6" s="38" t="s">
        <v>228</v>
      </c>
      <c r="C6" s="86" t="s">
        <v>225</v>
      </c>
      <c r="D6" s="86" t="e">
        <f>VLOOKUP(A6,Hanafiah!$B$3:$E$47,4,FALSE)</f>
        <v>#N/A</v>
      </c>
      <c r="E6" s="94">
        <f>E8</f>
        <v>0.3</v>
      </c>
      <c r="F6" s="55" t="str">
        <f>VLOOKUP(B6,'Land use classes ei3'!$A$5:$B$61,2,FALSE)</f>
        <v>Forests (tree cover &gt;15%), minimally disturbed by humans, where ﬂora and fauna species abundance is near pristine.</v>
      </c>
      <c r="H6" s="99" t="s">
        <v>392</v>
      </c>
    </row>
    <row r="7" spans="1:8" ht="30" x14ac:dyDescent="0.25">
      <c r="A7" s="32"/>
      <c r="B7" s="38" t="s">
        <v>229</v>
      </c>
      <c r="C7" s="86" t="s">
        <v>225</v>
      </c>
      <c r="D7" s="86" t="e">
        <f>VLOOKUP(A7,Hanafiah!$B$3:$E$47,4,FALSE)</f>
        <v>#N/A</v>
      </c>
      <c r="E7" s="94">
        <f>E10</f>
        <v>0.5</v>
      </c>
      <c r="F7" s="55" t="str">
        <f>VLOOKUP(B7,'Land use classes ei3'!$A$5:$B$61,2,FALSE)</f>
        <v>Areas originally covered with forest or woodlands (tree cover &gt;15%), where vegetation has been removed, forest is re-growing and is no longer in use.</v>
      </c>
      <c r="H7" s="86" t="s">
        <v>394</v>
      </c>
    </row>
    <row r="8" spans="1:8" ht="45" x14ac:dyDescent="0.25">
      <c r="A8" s="38" t="s">
        <v>230</v>
      </c>
      <c r="B8" s="38" t="s">
        <v>230</v>
      </c>
      <c r="C8" s="87"/>
      <c r="D8" s="28">
        <f>VLOOKUP(A8,Hanafiah!$B$3:$E$47,4,FALSE)</f>
        <v>0.3</v>
      </c>
      <c r="E8" s="28">
        <f t="shared" si="0"/>
        <v>0.3</v>
      </c>
      <c r="F8" s="55" t="str">
        <f>VLOOKUP(B8,'Land use classes ei3'!$A$5:$B$61,2,FALSE)</f>
        <v>Forests (tree cover &gt;15%), with extractive use and associated disturbance like hunting, and selective logging, where timber extraction is followed by re-growth including at least three naturally occurring tree species, with average stand age &gt;30 years and deadwood &gt; 10 cm diameter exceeds 5 times the annual harvest volume.</v>
      </c>
      <c r="H8" s="100" t="s">
        <v>393</v>
      </c>
    </row>
    <row r="9" spans="1:8" ht="45" x14ac:dyDescent="0.25">
      <c r="A9" s="38" t="s">
        <v>231</v>
      </c>
      <c r="B9" s="38" t="s">
        <v>230</v>
      </c>
      <c r="C9" s="88" t="s">
        <v>232</v>
      </c>
      <c r="D9" s="100">
        <f>VLOOKUP(A9,Hanafiah!$B$3:$E$47,4,FALSE)</f>
        <v>0</v>
      </c>
      <c r="E9" s="75">
        <f>E8</f>
        <v>0.3</v>
      </c>
      <c r="F9" s="55" t="str">
        <f>VLOOKUP(B9,'Land use classes ei3'!$A$5:$B$61,2,FALSE)</f>
        <v>Forests (tree cover &gt;15%), with extractive use and associated disturbance like hunting, and selective logging, where timber extraction is followed by re-growth including at least three naturally occurring tree species, with average stand age &gt;30 years and deadwood &gt; 10 cm diameter exceeds 5 times the annual harvest volume.</v>
      </c>
    </row>
    <row r="10" spans="1:8" ht="45" x14ac:dyDescent="0.25">
      <c r="A10" s="38" t="s">
        <v>233</v>
      </c>
      <c r="B10" s="38" t="s">
        <v>233</v>
      </c>
      <c r="C10" s="87"/>
      <c r="D10" s="28">
        <f>VLOOKUP(A10,Hanafiah!$B$3:$E$47,4,FALSE)</f>
        <v>0.5</v>
      </c>
      <c r="E10" s="28">
        <f>D10</f>
        <v>0.5</v>
      </c>
      <c r="F10" s="55" t="str">
        <f>VLOOKUP(B10,'Land use classes ei3'!$A$5:$B$61,2,FALSE)</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11" spans="1:8" ht="45" x14ac:dyDescent="0.25">
      <c r="A11" s="38" t="s">
        <v>234</v>
      </c>
      <c r="B11" s="38" t="s">
        <v>233</v>
      </c>
      <c r="C11" s="88" t="s">
        <v>232</v>
      </c>
      <c r="D11" s="28">
        <f>VLOOKUP(A11,Hanafiah!$B$3:$E$47,4,FALSE)</f>
        <v>0.5</v>
      </c>
      <c r="E11" s="75">
        <f>E10</f>
        <v>0.5</v>
      </c>
      <c r="F11" s="55" t="str">
        <f>VLOOKUP(B11,'Land use classes ei3'!$A$5:$B$61,2,FALSE)</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12" spans="1:8" ht="45" x14ac:dyDescent="0.25">
      <c r="A12" s="38" t="s">
        <v>235</v>
      </c>
      <c r="B12" s="38" t="s">
        <v>233</v>
      </c>
      <c r="C12" s="88" t="s">
        <v>232</v>
      </c>
      <c r="D12" s="56" t="e">
        <f>VLOOKUP(A12,Hanafiah!$B$3:$E$47,4,FALSE)</f>
        <v>#N/A</v>
      </c>
      <c r="E12" s="75">
        <f>E11</f>
        <v>0.5</v>
      </c>
      <c r="F12" s="55" t="str">
        <f>VLOOKUP(B12,'Land use classes ei3'!$A$5:$B$61,2,FALSE)</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13" spans="1:8" ht="45" x14ac:dyDescent="0.25">
      <c r="A13" s="57" t="s">
        <v>236</v>
      </c>
      <c r="B13" s="57" t="s">
        <v>233</v>
      </c>
      <c r="C13" s="89" t="s">
        <v>232</v>
      </c>
      <c r="D13" s="101">
        <f>VLOOKUP(A13,Hanafiah!$B$3:$E$47,4,FALSE)</f>
        <v>0.8</v>
      </c>
      <c r="E13" s="78">
        <f>E12</f>
        <v>0.5</v>
      </c>
      <c r="F13" s="80" t="str">
        <f>VLOOKUP(B13,'Land use classes ei3'!$A$5:$B$61,2,FALSE)</f>
        <v>Forests (tree cover &gt;15%), with extractive use, with either even-aged stands or clear-cut patches exceeding 250 m length, or less than three naturally occurring species at plant-
ing/seeding, or average stand age &lt;30 years, or deadwood less than 5 times the annual harvest volume.</v>
      </c>
    </row>
    <row r="14" spans="1:8" ht="30" x14ac:dyDescent="0.25">
      <c r="A14" s="58"/>
      <c r="B14" s="36" t="s">
        <v>237</v>
      </c>
      <c r="C14" s="90" t="s">
        <v>225</v>
      </c>
      <c r="D14" s="102" t="e">
        <f>VLOOKUP(A14,Hanafiah!$B$3:$E$47,4,FALSE)</f>
        <v>#N/A</v>
      </c>
      <c r="E14" s="74">
        <v>0</v>
      </c>
      <c r="F14" s="55" t="str">
        <f>VLOOKUP(B14,'Land use classes ei3'!$A$5:$B$61,2,FALSE)</f>
        <v>Areas tidally, seasonally or permanently waterlogged with brackish or saline water. Includes costal marshland and mangrove. Excludes coastal land with infrastructure or agriculture.</v>
      </c>
    </row>
    <row r="15" spans="1:8" ht="30" x14ac:dyDescent="0.25">
      <c r="A15" s="33"/>
      <c r="B15" s="57" t="s">
        <v>238</v>
      </c>
      <c r="C15" s="85" t="s">
        <v>225</v>
      </c>
      <c r="D15" s="103" t="e">
        <f>VLOOKUP(A15,Hanafiah!$B$3:$E$47,4,FALSE)</f>
        <v>#N/A</v>
      </c>
      <c r="E15" s="77">
        <v>0</v>
      </c>
      <c r="F15" s="80" t="str">
        <f>VLOOKUP(B15,'Land use classes ei3'!$A$5:$B$61,2,FALSE)</f>
        <v>Areas partially, seasonally or permanently waterlogged. The water may be stagnant or circulating. Includes inland marshland, swamp forests and peat bogs.</v>
      </c>
    </row>
    <row r="16" spans="1:8" ht="30" x14ac:dyDescent="0.25">
      <c r="A16" s="35" t="s">
        <v>239</v>
      </c>
      <c r="B16" s="35" t="s">
        <v>239</v>
      </c>
      <c r="C16" s="91"/>
      <c r="D16" s="41">
        <f>VLOOKUP(A16,Hanafiah!$B$3:$E$47,4,FALSE)</f>
        <v>0</v>
      </c>
      <c r="E16" s="41">
        <f>D16</f>
        <v>0</v>
      </c>
      <c r="F16" s="80" t="str">
        <f>VLOOKUP(B16,'Land use classes ei3'!$A$5:$B$61,2,FALSE)</f>
        <v>Shrub-dominated vegetation. May be used or non-used. Includes also abandoned agricultural areas, not yet under forest cover</v>
      </c>
    </row>
    <row r="17" spans="1:6" x14ac:dyDescent="0.25">
      <c r="A17" s="58"/>
      <c r="B17" s="36" t="s">
        <v>240</v>
      </c>
      <c r="C17" s="90" t="s">
        <v>225</v>
      </c>
      <c r="D17" s="102" t="e">
        <f>VLOOKUP(A17,Hanafiah!$B$3:$E$47,4,FALSE)</f>
        <v>#N/A</v>
      </c>
      <c r="E17" s="74">
        <v>0</v>
      </c>
      <c r="F17" s="55" t="str">
        <f>VLOOKUP(B17,'Land use classes ei3'!$A$5:$B$61,2,FALSE)</f>
        <v>Grassland vegetation with scattered shrubs or trees (e.g., steppe, tundra, savanna).</v>
      </c>
    </row>
    <row r="18" spans="1:6" x14ac:dyDescent="0.25">
      <c r="A18" s="32"/>
      <c r="B18" s="38" t="s">
        <v>241</v>
      </c>
      <c r="C18" s="86" t="s">
        <v>225</v>
      </c>
      <c r="D18" s="102" t="e">
        <f>VLOOKUP(A18,Hanafiah!$B$3:$E$47,4,FALSE)</f>
        <v>#N/A</v>
      </c>
      <c r="E18" s="94">
        <f>E21</f>
        <v>0.3</v>
      </c>
      <c r="F18" s="55" t="str">
        <f>VLOOKUP(B18,'Land use classes ei3'!$A$5:$B$61,2,FALSE)</f>
        <v>Grasslands where wildlife is replaced by grazing livestock.</v>
      </c>
    </row>
    <row r="19" spans="1:6" x14ac:dyDescent="0.25">
      <c r="A19" s="32"/>
      <c r="B19" s="38" t="s">
        <v>242</v>
      </c>
      <c r="C19" s="86" t="s">
        <v>225</v>
      </c>
      <c r="D19" s="102" t="e">
        <f>VLOOKUP(A19,Hanafiah!$B$3:$E$47,4,FALSE)</f>
        <v>#N/A</v>
      </c>
      <c r="E19" s="94">
        <f>E20</f>
        <v>0.9</v>
      </c>
      <c r="F19" s="55" t="str">
        <f>VLOOKUP(B19,'Land use classes ei3'!$A$5:$B$61,2,FALSE)</f>
        <v>Land suitable for crop production, in unspecified use</v>
      </c>
    </row>
    <row r="20" spans="1:6" x14ac:dyDescent="0.25">
      <c r="A20" s="38" t="s">
        <v>243</v>
      </c>
      <c r="B20" s="38" t="s">
        <v>244</v>
      </c>
      <c r="C20" s="92" t="s">
        <v>223</v>
      </c>
      <c r="D20" s="28">
        <f>VLOOKUP(A20,Hanafiah!$B$3:$E$47,4,FALSE)</f>
        <v>0.9</v>
      </c>
      <c r="E20" s="28">
        <f t="shared" si="0"/>
        <v>0.9</v>
      </c>
      <c r="F20" s="55" t="str">
        <f>VLOOKUP(B20,'Land use classes ei3'!$A$5:$B$61,2,FALSE)</f>
        <v>Arable land used for forage production or livestock grazing.</v>
      </c>
    </row>
    <row r="21" spans="1:6" x14ac:dyDescent="0.25">
      <c r="A21" s="38" t="s">
        <v>245</v>
      </c>
      <c r="B21" s="38" t="s">
        <v>246</v>
      </c>
      <c r="C21" s="92" t="s">
        <v>223</v>
      </c>
      <c r="D21" s="28">
        <f>VLOOKUP(A21,Hanafiah!$B$3:$E$47,4,FALSE)</f>
        <v>0.3</v>
      </c>
      <c r="E21" s="28">
        <f t="shared" si="0"/>
        <v>0.3</v>
      </c>
      <c r="F21" s="55" t="str">
        <f>VLOOKUP(B21,'Land use classes ei3'!$A$5:$B$61,2,FALSE)</f>
        <v>+ no artificial fertiliser applied, mechanically harvested less than 3 times per year or equivalent livestock grazing</v>
      </c>
    </row>
    <row r="22" spans="1:6" x14ac:dyDescent="0.25">
      <c r="A22" s="57" t="s">
        <v>247</v>
      </c>
      <c r="B22" s="57" t="s">
        <v>248</v>
      </c>
      <c r="C22" s="93" t="s">
        <v>223</v>
      </c>
      <c r="D22" s="41">
        <f>VLOOKUP(A22,Hanafiah!$B$3:$E$47,4,FALSE)</f>
        <v>0.9</v>
      </c>
      <c r="E22" s="41">
        <f t="shared" si="0"/>
        <v>0.9</v>
      </c>
      <c r="F22" s="80" t="str">
        <f>VLOOKUP(B22,'Land use classes ei3'!$A$5:$B$61,2,FALSE)</f>
        <v>+ artificial fertiliser applied, or mechanically harvested 3 times or more per year or equivalent livestock grazing</v>
      </c>
    </row>
    <row r="23" spans="1:6" ht="30" x14ac:dyDescent="0.25">
      <c r="A23" s="36" t="s">
        <v>249</v>
      </c>
      <c r="B23" s="36" t="s">
        <v>250</v>
      </c>
      <c r="C23" s="84" t="s">
        <v>223</v>
      </c>
      <c r="D23" s="28">
        <f>VLOOKUP(A23,Hanafiah!$B$3:$E$47,4,FALSE)</f>
        <v>0.9</v>
      </c>
      <c r="E23" s="28">
        <f t="shared" si="0"/>
        <v>0.9</v>
      </c>
      <c r="F23" s="55" t="str">
        <f>VLOOKUP(B23,'Land use classes ei3'!$A$5:$B$61,2,FALSE)</f>
        <v>Cultivated areas with crops that occupy the land &lt; 1 year, e.g. cereals, fodder crops, root crops, or vegetables. Includes aromatic, medicinal and culinary plant production and flower and tree nurseries.</v>
      </c>
    </row>
    <row r="24" spans="1:6" x14ac:dyDescent="0.25">
      <c r="A24" s="38" t="s">
        <v>251</v>
      </c>
      <c r="B24" s="38" t="s">
        <v>252</v>
      </c>
      <c r="C24" s="92" t="s">
        <v>223</v>
      </c>
      <c r="D24" s="28">
        <f>VLOOKUP(A24,Hanafiah!$B$3:$E$47,4,FALSE)</f>
        <v>0.7</v>
      </c>
      <c r="E24" s="28">
        <f t="shared" si="0"/>
        <v>0.7</v>
      </c>
      <c r="F24" s="55" t="str">
        <f>VLOOKUP(B24,'Land use classes ei3'!$A$5:$B$61,2,FALSE)</f>
        <v>Cropland, temporarily not in use (&lt;2 years).</v>
      </c>
    </row>
    <row r="25" spans="1:6" x14ac:dyDescent="0.25">
      <c r="A25" s="38" t="s">
        <v>253</v>
      </c>
      <c r="B25" s="38" t="s">
        <v>254</v>
      </c>
      <c r="C25" s="92" t="s">
        <v>223</v>
      </c>
      <c r="D25" s="56" t="e">
        <f>VLOOKUP(A25,Hanafiah!$B$3:$E$47,4,FALSE)</f>
        <v>#N/A</v>
      </c>
      <c r="E25" s="73">
        <v>0.9</v>
      </c>
      <c r="F25" s="55" t="str">
        <f>VLOOKUP(B25,'Land use classes ei3'!$A$5:$B$61,2,FALSE)</f>
        <v>Annual crop production based on natural precipitation (rainfed agriculture).</v>
      </c>
    </row>
    <row r="26" spans="1:6" x14ac:dyDescent="0.25">
      <c r="A26" s="38" t="s">
        <v>255</v>
      </c>
      <c r="B26" s="38" t="s">
        <v>256</v>
      </c>
      <c r="C26" s="92" t="s">
        <v>223</v>
      </c>
      <c r="D26" s="28">
        <f>VLOOKUP(A26,Hanafiah!$B$3:$E$47,4,FALSE)</f>
        <v>0.9</v>
      </c>
      <c r="E26" s="94">
        <v>0.7</v>
      </c>
      <c r="F26" s="55" t="str">
        <f>VLOOKUP(B26,'Land use classes ei3'!$A$5:$B$61,2,FALSE)</f>
        <v>+ Use of fertiliser and pesticides is significantly less than economically optimal.</v>
      </c>
    </row>
    <row r="27" spans="1:6" x14ac:dyDescent="0.25">
      <c r="A27" s="38" t="s">
        <v>257</v>
      </c>
      <c r="B27" s="38" t="s">
        <v>258</v>
      </c>
      <c r="C27" s="92" t="s">
        <v>223</v>
      </c>
      <c r="D27" s="28">
        <f>VLOOKUP(A27,Hanafiah!$B$3:$E$47,4,FALSE)</f>
        <v>0.9</v>
      </c>
      <c r="E27" s="28">
        <f t="shared" si="0"/>
        <v>0.9</v>
      </c>
      <c r="F27" s="55" t="str">
        <f>VLOOKUP(B27,'Land use classes ei3'!$A$5:$B$61,2,FALSE)</f>
        <v>+ Fertiliser and pesticides at or near the economically optimal level.</v>
      </c>
    </row>
    <row r="28" spans="1:6" ht="30" x14ac:dyDescent="0.25">
      <c r="A28" s="32"/>
      <c r="B28" s="38" t="s">
        <v>259</v>
      </c>
      <c r="C28" s="86" t="s">
        <v>225</v>
      </c>
      <c r="D28" s="102" t="e">
        <f>VLOOKUP(A28,Hanafiah!$B$3:$E$47,4,FALSE)</f>
        <v>#N/A</v>
      </c>
      <c r="E28" s="73">
        <v>0.9</v>
      </c>
      <c r="F28" s="55" t="str">
        <f>VLOOKUP(B28,'Land use classes ei3'!$A$5:$B$61,2,FALSE)</f>
        <v>Annual crops irrigated permanently or periodically. Most of these crops could not be cultivated without an artificial water supply. Does not include sporadically irrigated land.</v>
      </c>
    </row>
    <row r="29" spans="1:6" x14ac:dyDescent="0.25">
      <c r="A29" s="32"/>
      <c r="B29" s="38" t="s">
        <v>260</v>
      </c>
      <c r="C29" s="86" t="s">
        <v>225</v>
      </c>
      <c r="D29" s="102" t="e">
        <f>VLOOKUP(A29,Hanafiah!$B$3:$E$47,4,FALSE)</f>
        <v>#N/A</v>
      </c>
      <c r="E29" s="94">
        <v>0.7</v>
      </c>
      <c r="F29" s="55" t="str">
        <f>VLOOKUP(B29,'Land use classes ei3'!$A$5:$B$61,2,FALSE)</f>
        <v>+ Use of fertilizer and pesticides is significantly less than economically optimal.</v>
      </c>
    </row>
    <row r="30" spans="1:6" x14ac:dyDescent="0.25">
      <c r="A30" s="32"/>
      <c r="B30" s="38" t="s">
        <v>261</v>
      </c>
      <c r="C30" s="86" t="s">
        <v>225</v>
      </c>
      <c r="D30" s="102" t="e">
        <f>VLOOKUP(A30,Hanafiah!$B$3:$E$47,4,FALSE)</f>
        <v>#N/A</v>
      </c>
      <c r="E30" s="73">
        <v>0.9</v>
      </c>
      <c r="F30" s="55" t="str">
        <f>VLOOKUP(B30,'Land use classes ei3'!$A$5:$B$61,2,FALSE)</f>
        <v>+ Fertiliser and pesticides at or near the economically optimal level.</v>
      </c>
    </row>
    <row r="31" spans="1:6" x14ac:dyDescent="0.25">
      <c r="A31" s="32"/>
      <c r="B31" s="38" t="s">
        <v>262</v>
      </c>
      <c r="C31" s="86" t="s">
        <v>225</v>
      </c>
      <c r="D31" s="102" t="e">
        <f>VLOOKUP(A31,Hanafiah!$B$3:$E$47,4,FALSE)</f>
        <v>#N/A</v>
      </c>
      <c r="E31" s="73">
        <v>0.9</v>
      </c>
      <c r="F31" s="55" t="str">
        <f>VLOOKUP(B31,'Land use classes ei3'!$A$5:$B$61,2,FALSE)</f>
        <v>Areas for rice cultivation. Flat surfaces with irrigation channels. Surfaces regularly flooded.</v>
      </c>
    </row>
    <row r="32" spans="1:6" x14ac:dyDescent="0.25">
      <c r="A32" s="32"/>
      <c r="B32" s="38" t="s">
        <v>263</v>
      </c>
      <c r="C32" s="86" t="s">
        <v>225</v>
      </c>
      <c r="D32" s="102" t="e">
        <f>VLOOKUP(A32,Hanafiah!$B$3:$E$47,4,FALSE)</f>
        <v>#N/A</v>
      </c>
      <c r="E32" s="73">
        <v>0.9</v>
      </c>
      <c r="F32" s="55" t="str">
        <f>VLOOKUP(B32,'Land use classes ei3'!$A$5:$B$61,2,FALSE)</f>
        <v>Crop production under plastic or glass.</v>
      </c>
    </row>
    <row r="33" spans="1:6" x14ac:dyDescent="0.25">
      <c r="A33" s="32"/>
      <c r="B33" s="38" t="s">
        <v>264</v>
      </c>
      <c r="C33" s="86" t="s">
        <v>225</v>
      </c>
      <c r="D33" s="102" t="e">
        <f>VLOOKUP(A33,Hanafiah!$B$3:$E$47,4,FALSE)</f>
        <v>#N/A</v>
      </c>
      <c r="E33" s="74">
        <v>0</v>
      </c>
      <c r="F33" s="55" t="str">
        <f>VLOOKUP(B33,'Land use classes ei3'!$A$5:$B$61,2,FALSE)</f>
        <v>Land between fields with natural vegetation.</v>
      </c>
    </row>
    <row r="34" spans="1:6" ht="30" x14ac:dyDescent="0.25">
      <c r="A34" s="38" t="s">
        <v>265</v>
      </c>
      <c r="B34" s="38" t="s">
        <v>265</v>
      </c>
      <c r="C34" s="87"/>
      <c r="D34" s="28">
        <f>VLOOKUP(A34,Hanafiah!$B$3:$E$47,4,FALSE)</f>
        <v>0.9</v>
      </c>
      <c r="E34" s="28">
        <f t="shared" si="0"/>
        <v>0.9</v>
      </c>
      <c r="F34" s="55" t="str">
        <f>VLOOKUP(B34,'Land use classes ei3'!$A$5:$B$61,2,FALSE)</f>
        <v>Perennial crops not under a rotation system which provide repeated harvests and occupy the land for &gt;1 year before it is ploughed and replanted; mainly plantations of woody crops.</v>
      </c>
    </row>
    <row r="35" spans="1:6" x14ac:dyDescent="0.25">
      <c r="A35" s="38" t="s">
        <v>266</v>
      </c>
      <c r="B35" s="38" t="s">
        <v>267</v>
      </c>
      <c r="C35" s="92" t="s">
        <v>223</v>
      </c>
      <c r="D35" s="28">
        <f>VLOOKUP(A35,Hanafiah!$B$3:$E$47,4,FALSE)</f>
        <v>0.9</v>
      </c>
      <c r="E35" s="28">
        <f t="shared" si="0"/>
        <v>0.9</v>
      </c>
      <c r="F35" s="55" t="str">
        <f>VLOOKUP(B35,'Land use classes ei3'!$A$5:$B$61,2,FALSE)</f>
        <v>Perennial crops production based on natural precipitation (rainfed agriculture).</v>
      </c>
    </row>
    <row r="36" spans="1:6" x14ac:dyDescent="0.25">
      <c r="A36" s="38" t="s">
        <v>268</v>
      </c>
      <c r="B36" s="38" t="s">
        <v>269</v>
      </c>
      <c r="C36" s="92" t="s">
        <v>223</v>
      </c>
      <c r="D36" s="28">
        <f>VLOOKUP(A36,Hanafiah!$B$3:$E$47,4,FALSE)</f>
        <v>0.7</v>
      </c>
      <c r="E36" s="28">
        <f t="shared" si="0"/>
        <v>0.7</v>
      </c>
      <c r="F36" s="55" t="str">
        <f>VLOOKUP(B36,'Land use classes ei3'!$A$5:$B$61,2,FALSE)</f>
        <v>+ Use of fertilizer and pesticides is less than economically optimal.</v>
      </c>
    </row>
    <row r="37" spans="1:6" x14ac:dyDescent="0.25">
      <c r="A37" s="38" t="s">
        <v>270</v>
      </c>
      <c r="B37" s="38" t="s">
        <v>271</v>
      </c>
      <c r="C37" s="92" t="s">
        <v>223</v>
      </c>
      <c r="D37" s="28">
        <f>VLOOKUP(A37,Hanafiah!$B$3:$E$47,4,FALSE)</f>
        <v>0.9</v>
      </c>
      <c r="E37" s="28">
        <f t="shared" si="0"/>
        <v>0.9</v>
      </c>
      <c r="F37" s="55" t="str">
        <f>VLOOKUP(B37,'Land use classes ei3'!$A$5:$B$61,2,FALSE)</f>
        <v>+ Fertiliser and pesticides at economically optimal level.</v>
      </c>
    </row>
    <row r="38" spans="1:6" ht="30" x14ac:dyDescent="0.25">
      <c r="A38" s="38" t="s">
        <v>272</v>
      </c>
      <c r="B38" s="38" t="s">
        <v>273</v>
      </c>
      <c r="C38" s="92" t="s">
        <v>223</v>
      </c>
      <c r="D38" s="28">
        <f>VLOOKUP(A38,Hanafiah!$B$3:$E$47,4,FALSE)</f>
        <v>0.9</v>
      </c>
      <c r="E38" s="28">
        <f t="shared" si="0"/>
        <v>0.9</v>
      </c>
      <c r="F38" s="55" t="str">
        <f>VLOOKUP(B38,'Land use classes ei3'!$A$5:$B$61,2,FALSE)</f>
        <v>Perennial crops irrigated permanently or periodically. Most of these crops could not be cultivated without an artificial water supply. Does not include sporadically irrigated land.</v>
      </c>
    </row>
    <row r="39" spans="1:6" x14ac:dyDescent="0.25">
      <c r="A39" s="38" t="s">
        <v>274</v>
      </c>
      <c r="B39" s="38" t="s">
        <v>275</v>
      </c>
      <c r="C39" s="92" t="s">
        <v>223</v>
      </c>
      <c r="D39" s="28">
        <f>VLOOKUP(A39,Hanafiah!$B$3:$E$47,4,FALSE)</f>
        <v>0.7</v>
      </c>
      <c r="E39" s="28">
        <f t="shared" si="0"/>
        <v>0.7</v>
      </c>
      <c r="F39" s="55" t="str">
        <f>VLOOKUP(B39,'Land use classes ei3'!$A$5:$B$61,2,FALSE)</f>
        <v>+ Use of fertilizer and pesticides is significantly less than economically optimal.</v>
      </c>
    </row>
    <row r="40" spans="1:6" x14ac:dyDescent="0.25">
      <c r="A40" s="57" t="s">
        <v>276</v>
      </c>
      <c r="B40" s="57" t="s">
        <v>277</v>
      </c>
      <c r="C40" s="93" t="s">
        <v>223</v>
      </c>
      <c r="D40" s="41">
        <f>VLOOKUP(A40,Hanafiah!$B$3:$E$47,4,FALSE)</f>
        <v>0.9</v>
      </c>
      <c r="E40" s="41">
        <f t="shared" si="0"/>
        <v>0.9</v>
      </c>
      <c r="F40" s="80" t="str">
        <f>VLOOKUP(B40,'Land use classes ei3'!$A$5:$B$61,2,FALSE)</f>
        <v>+ Fertiliser and pesticides at or near the economically optimal level.</v>
      </c>
    </row>
    <row r="41" spans="1:6" x14ac:dyDescent="0.25">
      <c r="A41" s="35" t="s">
        <v>278</v>
      </c>
      <c r="B41" s="35" t="s">
        <v>278</v>
      </c>
      <c r="C41" s="91"/>
      <c r="D41" s="41">
        <f>VLOOKUP(A41,Hanafiah!$B$3:$E$47,4,FALSE)</f>
        <v>0.5</v>
      </c>
      <c r="E41" s="41">
        <f t="shared" si="0"/>
        <v>0.5</v>
      </c>
      <c r="F41" s="80" t="str">
        <f>VLOOKUP(B41,'Land use classes ei3'!$A$5:$B$61,2,FALSE)</f>
        <v>Agricultural production intercropped with (native) trees.</v>
      </c>
    </row>
    <row r="42" spans="1:6" x14ac:dyDescent="0.25">
      <c r="A42" s="58"/>
      <c r="B42" s="36" t="s">
        <v>279</v>
      </c>
      <c r="C42" s="90" t="s">
        <v>225</v>
      </c>
      <c r="D42" s="102" t="e">
        <f>VLOOKUP(A42,Hanafiah!$B$3:$E$47,4,FALSE)</f>
        <v>#N/A</v>
      </c>
      <c r="E42" s="73">
        <v>0.95</v>
      </c>
      <c r="F42" s="55" t="str">
        <f>VLOOKUP(B42,'Land use classes ei3'!$A$5:$B$61,2,FALSE)</f>
        <v>Areas with remains of industrial buildings; deposits of rubble, gravel, sand and industrial waste. Can be vegetated.</v>
      </c>
    </row>
    <row r="43" spans="1:6" ht="30" x14ac:dyDescent="0.25">
      <c r="A43" s="38" t="s">
        <v>280</v>
      </c>
      <c r="B43" s="38" t="s">
        <v>280</v>
      </c>
      <c r="C43" s="87"/>
      <c r="D43" s="28">
        <f>VLOOKUP(A43,Hanafiah!$B$3:$E$47,4,FALSE)</f>
        <v>0.95</v>
      </c>
      <c r="E43" s="28">
        <f t="shared" si="0"/>
        <v>0.95</v>
      </c>
      <c r="F43" s="55" t="str">
        <f>VLOOKUP(B43,'Land use classes ei3'!$A$5:$B$61,2,FALSE)</f>
        <v>Buildings cover most of the area. Roads and artificially surfaced area cover almost all the ground. Non-linear areas of vegetation and bare soil are exceptional. At least 80% of the total area is sealed.</v>
      </c>
    </row>
    <row r="44" spans="1:6" ht="30" x14ac:dyDescent="0.25">
      <c r="A44" s="38" t="s">
        <v>281</v>
      </c>
      <c r="B44" s="38" t="s">
        <v>281</v>
      </c>
      <c r="C44" s="87"/>
      <c r="D44" s="28">
        <f>VLOOKUP(A44,Hanafiah!$B$3:$E$47,4,FALSE)</f>
        <v>0.95</v>
      </c>
      <c r="E44" s="28">
        <f t="shared" si="0"/>
        <v>0.95</v>
      </c>
      <c r="F44" s="55" t="str">
        <f>VLOOKUP(B44,'Land use classes ei3'!$A$5:$B$61,2,FALSE)</f>
        <v>Most of the area is covered by structures. Buildings, roads and artificially surfaced areas, associated with areas with vegetation and bare soil, which occupy discontinuous but significant surfaces. Less than 80% of the total area is sealed.</v>
      </c>
    </row>
    <row r="45" spans="1:6" x14ac:dyDescent="0.25">
      <c r="A45" s="32"/>
      <c r="B45" s="38" t="s">
        <v>282</v>
      </c>
      <c r="C45" s="86" t="s">
        <v>225</v>
      </c>
      <c r="D45" s="102" t="e">
        <f>VLOOKUP(A45,Hanafiah!$B$3:$E$47,4,FALSE)</f>
        <v>#N/A</v>
      </c>
      <c r="E45" s="73">
        <v>0.95</v>
      </c>
      <c r="F45" s="55" t="str">
        <f>VLOOKUP(B45,'Land use classes ei3'!$A$5:$B$61,2,FALSE)</f>
        <v>Areas with vegetation within urban fabric. Includes parks with vegetation.</v>
      </c>
    </row>
    <row r="46" spans="1:6" ht="30" x14ac:dyDescent="0.25">
      <c r="A46" s="38" t="s">
        <v>283</v>
      </c>
      <c r="B46" s="38" t="s">
        <v>283</v>
      </c>
      <c r="C46" s="87"/>
      <c r="D46" s="28">
        <f>VLOOKUP(A46,Hanafiah!$B$3:$E$47,4,FALSE)</f>
        <v>0.95</v>
      </c>
      <c r="E46" s="28">
        <f t="shared" si="0"/>
        <v>0.95</v>
      </c>
      <c r="F46" s="55" t="str">
        <f>VLOOKUP(B46,'Land use classes ei3'!$A$5:$B$61,2,FALSE)</f>
        <v>Artificially surfaced areas (with concrete, asphalt, or stabilized, e.g., beaten earth) devoid of vegetation on most of the area in question, which also contains buildings and/or areas with vegetation.</v>
      </c>
    </row>
    <row r="47" spans="1:6" ht="30" x14ac:dyDescent="0.25">
      <c r="A47" s="38" t="s">
        <v>284</v>
      </c>
      <c r="B47" s="38" t="s">
        <v>283</v>
      </c>
      <c r="C47" s="88" t="s">
        <v>232</v>
      </c>
      <c r="D47" s="28">
        <f>VLOOKUP(A47,Hanafiah!$B$3:$E$47,4,FALSE)</f>
        <v>0.95</v>
      </c>
      <c r="E47" s="75">
        <f>E46</f>
        <v>0.95</v>
      </c>
      <c r="F47" s="55" t="str">
        <f>VLOOKUP(B47,'Land use classes ei3'!$A$5:$B$61,2,FALSE)</f>
        <v>Artificially surfaced areas (with concrete, asphalt, or stabilized, e.g., beaten earth) devoid of vegetation on most of the area in question, which also contains buildings and/or areas with vegetation.</v>
      </c>
    </row>
    <row r="48" spans="1:6" ht="30" x14ac:dyDescent="0.25">
      <c r="A48" s="38" t="s">
        <v>285</v>
      </c>
      <c r="B48" s="38" t="s">
        <v>283</v>
      </c>
      <c r="C48" s="88" t="s">
        <v>232</v>
      </c>
      <c r="D48" s="28">
        <f>VLOOKUP(A48,Hanafiah!$B$3:$E$47,4,FALSE)</f>
        <v>0.95</v>
      </c>
      <c r="E48" s="75">
        <f>E47</f>
        <v>0.95</v>
      </c>
      <c r="F48" s="55" t="str">
        <f>VLOOKUP(B48,'Land use classes ei3'!$A$5:$B$61,2,FALSE)</f>
        <v>Artificially surfaced areas (with concrete, asphalt, or stabilized, e.g., beaten earth) devoid of vegetation on most of the area in question, which also contains buildings and/or areas with vegetation.</v>
      </c>
    </row>
    <row r="49" spans="1:6" ht="30" x14ac:dyDescent="0.25">
      <c r="A49" s="38" t="s">
        <v>286</v>
      </c>
      <c r="B49" s="38" t="s">
        <v>286</v>
      </c>
      <c r="C49" s="87"/>
      <c r="D49" s="28">
        <f>VLOOKUP(A49,Hanafiah!$B$3:$E$47,4,FALSE)</f>
        <v>0.95</v>
      </c>
      <c r="E49" s="28">
        <f t="shared" si="0"/>
        <v>0.95</v>
      </c>
      <c r="F49" s="55" t="str">
        <f>VLOOKUP(B49,'Land use classes ei3'!$A$5:$B$61,2,FALSE)</f>
        <v>Areas with open-pit extraction of industrial minerals (sandpits, quarries) or other minerals (opencast mines). Includes flooded gravel quarries, except for riverbed extraction.</v>
      </c>
    </row>
    <row r="50" spans="1:6" x14ac:dyDescent="0.25">
      <c r="A50" s="38" t="s">
        <v>287</v>
      </c>
      <c r="B50" s="38" t="s">
        <v>287</v>
      </c>
      <c r="C50" s="87"/>
      <c r="D50" s="28">
        <f>VLOOKUP(A50,Hanafiah!$B$3:$E$47,4,FALSE)</f>
        <v>0.95</v>
      </c>
      <c r="E50" s="28">
        <f t="shared" si="0"/>
        <v>0.95</v>
      </c>
      <c r="F50" s="55" t="str">
        <f>VLOOKUP(B50,'Land use classes ei3'!$A$5:$B$61,2,FALSE)</f>
        <v>Landfill or mine dump sites, industrial or public.</v>
      </c>
    </row>
    <row r="51" spans="1:6" x14ac:dyDescent="0.25">
      <c r="A51" s="38" t="s">
        <v>288</v>
      </c>
      <c r="B51" s="38" t="s">
        <v>288</v>
      </c>
      <c r="C51" s="87"/>
      <c r="D51" s="28">
        <f>VLOOKUP(A51,Hanafiah!$B$3:$E$47,4,FALSE)</f>
        <v>0.95</v>
      </c>
      <c r="E51" s="28">
        <f t="shared" si="0"/>
        <v>0.95</v>
      </c>
      <c r="F51" s="55" t="str">
        <f>VLOOKUP(B51,'Land use classes ei3'!$A$5:$B$61,2,FALSE)</f>
        <v>Areas under construction development, soil or bedrock excavations, earthworks.</v>
      </c>
    </row>
    <row r="52" spans="1:6" x14ac:dyDescent="0.25">
      <c r="A52" s="38" t="s">
        <v>289</v>
      </c>
      <c r="B52" s="38" t="s">
        <v>289</v>
      </c>
      <c r="C52" s="87"/>
      <c r="D52" s="28">
        <f>VLOOKUP(A52,Hanafiah!$B$3:$E$47,4,FALSE)</f>
        <v>0.95</v>
      </c>
      <c r="E52" s="28">
        <f t="shared" si="0"/>
        <v>0.95</v>
      </c>
      <c r="F52" s="55" t="str">
        <f>VLOOKUP(B52,'Land use classes ei3'!$A$5:$B$61,2,FALSE)</f>
        <v>Motorways, including associated installations (stations).</v>
      </c>
    </row>
    <row r="53" spans="1:6" x14ac:dyDescent="0.25">
      <c r="A53" s="38" t="s">
        <v>290</v>
      </c>
      <c r="B53" s="38" t="s">
        <v>290</v>
      </c>
      <c r="C53" s="87"/>
      <c r="D53" s="28">
        <f>VLOOKUP(A53,Hanafiah!$B$3:$E$47,4,FALSE)</f>
        <v>0.95</v>
      </c>
      <c r="E53" s="28">
        <f t="shared" si="0"/>
        <v>0.95</v>
      </c>
      <c r="F53" s="55" t="str">
        <f>VLOOKUP(B53,'Land use classes ei3'!$A$5:$B$61,2,FALSE)</f>
        <v>Railways, including associated installations (stations, platforms).</v>
      </c>
    </row>
    <row r="54" spans="1:6" x14ac:dyDescent="0.25">
      <c r="A54" s="38" t="s">
        <v>291</v>
      </c>
      <c r="B54" s="38" t="s">
        <v>292</v>
      </c>
      <c r="C54" s="92" t="s">
        <v>293</v>
      </c>
      <c r="D54" s="28">
        <f>VLOOKUP(A54,Hanafiah!$B$3:$E$47,4,FALSE)</f>
        <v>0.95</v>
      </c>
      <c r="E54" s="28">
        <f t="shared" si="0"/>
        <v>0.95</v>
      </c>
      <c r="F54" s="55" t="str">
        <f>VLOOKUP(B54,'Land use classes ei3'!$A$5:$B$61,2,FALSE)</f>
        <v>Vegetated land along motorways and railways.</v>
      </c>
    </row>
    <row r="55" spans="1:6" x14ac:dyDescent="0.25">
      <c r="A55" s="57" t="s">
        <v>294</v>
      </c>
      <c r="B55" s="57" t="s">
        <v>292</v>
      </c>
      <c r="C55" s="89" t="s">
        <v>232</v>
      </c>
      <c r="D55" s="41">
        <f>VLOOKUP(A55,Hanafiah!$B$3:$E$47,4,FALSE)</f>
        <v>0.95</v>
      </c>
      <c r="E55" s="78">
        <f>E54</f>
        <v>0.95</v>
      </c>
      <c r="F55" s="80" t="str">
        <f>VLOOKUP(B55,'Land use classes ei3'!$A$5:$B$61,2,FALSE)</f>
        <v>Vegetated land along motorways and railways.</v>
      </c>
    </row>
    <row r="56" spans="1:6" x14ac:dyDescent="0.25">
      <c r="A56" s="58"/>
      <c r="B56" s="36" t="s">
        <v>295</v>
      </c>
      <c r="C56" s="90" t="s">
        <v>225</v>
      </c>
      <c r="D56" s="104" t="e">
        <f>VLOOKUP(A56,Hanafiah!$B$3:$E$47,4,FALSE)</f>
        <v>#N/A</v>
      </c>
      <c r="E56" s="76">
        <v>0</v>
      </c>
      <c r="F56" s="79" t="str">
        <f>VLOOKUP(B56,'Land use classes ei3'!$A$5:$B$61,2,FALSE)</f>
        <v>Areas permanently without vegetation (e.g., deserts, high alpine areas).</v>
      </c>
    </row>
    <row r="57" spans="1:6" x14ac:dyDescent="0.25">
      <c r="A57" s="33"/>
      <c r="B57" s="57" t="s">
        <v>296</v>
      </c>
      <c r="C57" s="85" t="s">
        <v>225</v>
      </c>
      <c r="D57" s="103" t="e">
        <f>VLOOKUP(A57,Hanafiah!$B$3:$E$47,4,FALSE)</f>
        <v>#N/A</v>
      </c>
      <c r="E57" s="77">
        <v>0</v>
      </c>
      <c r="F57" s="80" t="str">
        <f>VLOOKUP(B57,'Land use classes ei3'!$A$5:$B$61,2,FALSE)</f>
        <v>Areas permanently covered with snow or ice considered as undisturbed areas.</v>
      </c>
    </row>
    <row r="58" spans="1:6" x14ac:dyDescent="0.25">
      <c r="A58" s="58"/>
      <c r="B58" s="36" t="s">
        <v>297</v>
      </c>
      <c r="C58" s="90" t="s">
        <v>225</v>
      </c>
      <c r="D58" s="104" t="e">
        <f>VLOOKUP(A58,Hanafiah!$B$3:$E$47,4,FALSE)</f>
        <v>#N/A</v>
      </c>
      <c r="E58" s="76">
        <v>0</v>
      </c>
      <c r="F58" s="79" t="str">
        <f>VLOOKUP(B58,'Land use classes ei3'!$A$5:$B$61,2,FALSE)</f>
        <v>Freshwater bodies.</v>
      </c>
    </row>
    <row r="59" spans="1:6" x14ac:dyDescent="0.25">
      <c r="A59" s="32"/>
      <c r="B59" s="38" t="s">
        <v>298</v>
      </c>
      <c r="C59" s="86" t="s">
        <v>225</v>
      </c>
      <c r="D59" s="104" t="e">
        <f>VLOOKUP(A59,Hanafiah!$B$3:$E$47,4,FALSE)</f>
        <v>#N/A</v>
      </c>
      <c r="E59" s="76">
        <v>0</v>
      </c>
      <c r="F59" s="79" t="str">
        <f>VLOOKUP(B59,'Land use classes ei3'!$A$5:$B$61,2,FALSE)</f>
        <v>Natural watercourses.</v>
      </c>
    </row>
    <row r="60" spans="1:6" x14ac:dyDescent="0.25">
      <c r="A60" s="32"/>
      <c r="B60" s="38" t="s">
        <v>299</v>
      </c>
      <c r="C60" s="86" t="s">
        <v>225</v>
      </c>
      <c r="D60" s="104" t="e">
        <f>VLOOKUP(A60,Hanafiah!$B$3:$E$47,4,FALSE)</f>
        <v>#N/A</v>
      </c>
      <c r="E60" s="76">
        <v>0</v>
      </c>
      <c r="F60" s="79" t="str">
        <f>VLOOKUP(B60,'Land use classes ei3'!$A$5:$B$61,2,FALSE)</f>
        <v>Natural stretches of water.</v>
      </c>
    </row>
    <row r="61" spans="1:6" x14ac:dyDescent="0.25">
      <c r="A61" s="38" t="s">
        <v>300</v>
      </c>
      <c r="B61" s="38" t="s">
        <v>301</v>
      </c>
      <c r="C61" s="92" t="s">
        <v>223</v>
      </c>
      <c r="D61" s="40">
        <f>VLOOKUP(A61,Hanafiah!$B$3:$E$47,4,FALSE)</f>
        <v>1</v>
      </c>
      <c r="E61" s="40">
        <f t="shared" si="0"/>
        <v>1</v>
      </c>
      <c r="F61" s="79" t="str">
        <f>VLOOKUP(B61,'Land use classes ei3'!$A$5:$B$61,2,FALSE)</f>
        <v>Artificial watercourses serving as water drainage channels. Includes canals.</v>
      </c>
    </row>
    <row r="62" spans="1:6" x14ac:dyDescent="0.25">
      <c r="A62" s="38" t="s">
        <v>302</v>
      </c>
      <c r="B62" s="38" t="s">
        <v>303</v>
      </c>
      <c r="C62" s="92" t="s">
        <v>223</v>
      </c>
      <c r="D62" s="40">
        <f>VLOOKUP(A62,Hanafiah!$B$3:$E$47,4,FALSE)</f>
        <v>1</v>
      </c>
      <c r="E62" s="40">
        <f t="shared" si="0"/>
        <v>1</v>
      </c>
      <c r="F62" s="79" t="str">
        <f>VLOOKUP(B62,'Land use classes ei3'!$A$5:$B$61,2,FALSE)</f>
        <v>Reservoir in a valley because of damming up river.</v>
      </c>
    </row>
    <row r="63" spans="1:6" x14ac:dyDescent="0.25">
      <c r="A63" s="38" t="s">
        <v>304</v>
      </c>
      <c r="B63" s="38" t="s">
        <v>305</v>
      </c>
      <c r="C63" s="92" t="s">
        <v>223</v>
      </c>
      <c r="D63" s="40">
        <f>VLOOKUP(A63,Hanafiah!$B$3:$E$47,4,FALSE)</f>
        <v>0</v>
      </c>
      <c r="E63" s="40">
        <f t="shared" si="0"/>
        <v>0</v>
      </c>
      <c r="F63" s="79" t="str">
        <f>VLOOKUP(B63,'Land use classes ei3'!$A$5:$B$61,2,FALSE)</f>
        <v>Area permanently under seawater.</v>
      </c>
    </row>
    <row r="64" spans="1:6" x14ac:dyDescent="0.25">
      <c r="A64" s="32"/>
      <c r="B64" s="38" t="s">
        <v>199</v>
      </c>
      <c r="C64" s="86" t="s">
        <v>225</v>
      </c>
      <c r="D64" s="104" t="e">
        <f>VLOOKUP(A64,Hanafiah!$B$3:$E$47,4,FALSE)</f>
        <v>#N/A</v>
      </c>
      <c r="E64" s="76">
        <v>0</v>
      </c>
      <c r="F64" s="79" t="str">
        <f>VLOOKUP(B64,'Land use classes ei3'!$A$5:$B$61,2,FALSE)</f>
        <v>Natural seabed.</v>
      </c>
    </row>
    <row r="65" spans="1:6" x14ac:dyDescent="0.25">
      <c r="A65" s="32"/>
      <c r="B65" s="38" t="s">
        <v>199</v>
      </c>
      <c r="C65" s="86" t="s">
        <v>225</v>
      </c>
      <c r="D65" s="104" t="e">
        <f>VLOOKUP(A65,Hanafiah!$B$3:$E$47,4,FALSE)</f>
        <v>#N/A</v>
      </c>
      <c r="E65" s="76">
        <v>0</v>
      </c>
      <c r="F65" s="79" t="str">
        <f>VLOOKUP(B65,'Land use classes ei3'!$A$5:$B$61,2,FALSE)</f>
        <v>Natural seabed.</v>
      </c>
    </row>
    <row r="66" spans="1:6" x14ac:dyDescent="0.25">
      <c r="A66" s="32"/>
      <c r="B66" s="38" t="s">
        <v>199</v>
      </c>
      <c r="C66" s="86" t="s">
        <v>225</v>
      </c>
      <c r="D66" s="104" t="e">
        <f>VLOOKUP(A66,Hanafiah!$B$3:$E$47,4,FALSE)</f>
        <v>#N/A</v>
      </c>
      <c r="E66" s="76">
        <v>0</v>
      </c>
      <c r="F66" s="79" t="str">
        <f>VLOOKUP(B66,'Land use classes ei3'!$A$5:$B$61,2,FALSE)</f>
        <v>Natural seabed.</v>
      </c>
    </row>
    <row r="67" spans="1:6" x14ac:dyDescent="0.25">
      <c r="A67" s="38" t="s">
        <v>306</v>
      </c>
      <c r="B67" s="38" t="s">
        <v>204</v>
      </c>
      <c r="C67" s="92" t="s">
        <v>223</v>
      </c>
      <c r="D67" s="40">
        <f>VLOOKUP(A67,Hanafiah!$B$3:$E$47,4,FALSE)</f>
        <v>0</v>
      </c>
      <c r="E67" s="40">
        <f t="shared" si="0"/>
        <v>0</v>
      </c>
      <c r="F67" s="79" t="str">
        <f>VLOOKUP(B67,'Land use classes ei3'!$A$5:$B$61,2,FALSE)</f>
        <v>Seabed disturbed by infrastructure like harbours or platforms</v>
      </c>
    </row>
    <row r="68" spans="1:6" x14ac:dyDescent="0.25">
      <c r="A68" s="38" t="s">
        <v>307</v>
      </c>
      <c r="B68" s="38" t="s">
        <v>206</v>
      </c>
      <c r="C68" s="92" t="s">
        <v>223</v>
      </c>
      <c r="D68" s="40">
        <f>VLOOKUP(A68,Hanafiah!$B$3:$E$47,4,FALSE)</f>
        <v>0</v>
      </c>
      <c r="E68" s="40">
        <f t="shared" ref="E68:E70" si="1">D68</f>
        <v>0</v>
      </c>
      <c r="F68" s="79" t="str">
        <f>VLOOKUP(B68,'Land use classes ei3'!$A$5:$B$61,2,FALSE)</f>
        <v>Seabed disturbed by drilling and mining, including cuttings and tailings disposal</v>
      </c>
    </row>
    <row r="69" spans="1:6" x14ac:dyDescent="0.25">
      <c r="A69" s="32"/>
      <c r="B69" s="38" t="s">
        <v>203</v>
      </c>
      <c r="C69" s="86" t="s">
        <v>225</v>
      </c>
      <c r="D69" s="104" t="e">
        <f>VLOOKUP(A69,Hanafiah!$B$3:$E$47,4,FALSE)</f>
        <v>#N/A</v>
      </c>
      <c r="E69" s="76">
        <v>0</v>
      </c>
      <c r="F69" s="79" t="str">
        <f>VLOOKUP(B69,'Land use classes ei3'!$A$5:$B$61,2,FALSE)</f>
        <v>Seabed disturbed by dumping or shellfishor sediment-dredging</v>
      </c>
    </row>
    <row r="70" spans="1:6" x14ac:dyDescent="0.25">
      <c r="A70" s="33"/>
      <c r="B70" s="57" t="s">
        <v>201</v>
      </c>
      <c r="C70" s="85" t="s">
        <v>225</v>
      </c>
      <c r="D70" s="103" t="e">
        <f>VLOOKUP(A70,Hanafiah!$B$3:$E$47,4,FALSE)</f>
        <v>#N/A</v>
      </c>
      <c r="E70" s="77">
        <v>0</v>
      </c>
      <c r="F70" s="80" t="str">
        <f>VLOOKUP(B70,'Land use classes ei3'!$A$5:$B$61,2,FALSE)</f>
        <v>Seabed disturbed by bottom trawling or fishing dredge</v>
      </c>
    </row>
    <row r="71" spans="1:6" x14ac:dyDescent="0.25">
      <c r="A71" s="16"/>
      <c r="B71" s="16"/>
      <c r="C71" s="16"/>
    </row>
    <row r="72" spans="1:6" x14ac:dyDescent="0.25">
      <c r="A72" s="16"/>
      <c r="B72" s="16"/>
      <c r="C72" s="16"/>
    </row>
    <row r="73" spans="1:6" x14ac:dyDescent="0.25">
      <c r="A73" s="16"/>
      <c r="B73" s="16"/>
      <c r="C73" s="16"/>
    </row>
    <row r="74" spans="1:6" x14ac:dyDescent="0.25">
      <c r="A74" s="16"/>
      <c r="B74" s="16"/>
      <c r="C74" s="16"/>
    </row>
    <row r="75" spans="1:6" x14ac:dyDescent="0.25">
      <c r="A75" s="16"/>
      <c r="B75" s="16"/>
      <c r="C75" s="16"/>
    </row>
    <row r="76" spans="1:6" x14ac:dyDescent="0.25">
      <c r="A76" s="16"/>
      <c r="B76" s="16"/>
      <c r="C76" s="16"/>
    </row>
    <row r="77" spans="1:6" x14ac:dyDescent="0.25">
      <c r="A77" s="16"/>
      <c r="B77" s="16"/>
      <c r="C77" s="16"/>
    </row>
    <row r="78" spans="1:6" x14ac:dyDescent="0.25">
      <c r="A78" s="16"/>
      <c r="B78" s="16"/>
      <c r="C78" s="16"/>
    </row>
    <row r="79" spans="1:6" x14ac:dyDescent="0.25">
      <c r="A79" s="16"/>
      <c r="B79" s="16"/>
      <c r="C79" s="16"/>
    </row>
    <row r="80" spans="1:6" x14ac:dyDescent="0.25">
      <c r="A80" s="16"/>
      <c r="B80" s="16"/>
      <c r="C80" s="16"/>
    </row>
    <row r="81" spans="1:3" x14ac:dyDescent="0.25">
      <c r="A81" s="16"/>
      <c r="B81" s="16"/>
      <c r="C81" s="16"/>
    </row>
    <row r="82" spans="1:3" x14ac:dyDescent="0.25">
      <c r="A82" s="16"/>
      <c r="B82" s="16"/>
      <c r="C82" s="16"/>
    </row>
    <row r="83" spans="1:3" x14ac:dyDescent="0.25">
      <c r="A83" s="16"/>
      <c r="B83" s="16"/>
      <c r="C83" s="16"/>
    </row>
    <row r="84" spans="1:3" x14ac:dyDescent="0.25">
      <c r="A84" s="16"/>
      <c r="B84" s="16"/>
      <c r="C84" s="16"/>
    </row>
    <row r="85" spans="1:3" x14ac:dyDescent="0.25">
      <c r="A85" s="16"/>
      <c r="B85" s="16"/>
      <c r="C85" s="16"/>
    </row>
    <row r="86" spans="1:3" x14ac:dyDescent="0.25">
      <c r="A86" s="16"/>
      <c r="B86" s="16"/>
      <c r="C86" s="16"/>
    </row>
    <row r="87" spans="1:3" x14ac:dyDescent="0.25">
      <c r="A87" s="16"/>
      <c r="B87" s="16"/>
      <c r="C87" s="16"/>
    </row>
    <row r="88" spans="1:3" x14ac:dyDescent="0.25">
      <c r="A88" s="16"/>
      <c r="B88" s="16"/>
      <c r="C88" s="16"/>
    </row>
    <row r="89" spans="1:3" x14ac:dyDescent="0.25">
      <c r="A89" s="16"/>
      <c r="B89" s="16"/>
      <c r="C89" s="16"/>
    </row>
    <row r="90" spans="1:3" x14ac:dyDescent="0.25">
      <c r="A90" s="16"/>
      <c r="B90" s="16"/>
      <c r="C90" s="16"/>
    </row>
    <row r="91" spans="1:3" x14ac:dyDescent="0.25">
      <c r="A91" s="16"/>
      <c r="B91" s="16"/>
      <c r="C91" s="16"/>
    </row>
    <row r="92" spans="1:3" x14ac:dyDescent="0.25">
      <c r="A92" s="16"/>
      <c r="B92" s="16"/>
      <c r="C92" s="16"/>
    </row>
    <row r="93" spans="1:3" x14ac:dyDescent="0.25">
      <c r="A93" s="16"/>
      <c r="B93" s="16"/>
      <c r="C93" s="16"/>
    </row>
    <row r="94" spans="1:3" x14ac:dyDescent="0.25">
      <c r="A94" s="16"/>
      <c r="B94" s="16"/>
      <c r="C94" s="16"/>
    </row>
    <row r="95" spans="1:3" x14ac:dyDescent="0.25">
      <c r="A95" s="16"/>
      <c r="B95" s="16"/>
      <c r="C95" s="16"/>
    </row>
    <row r="96" spans="1:3" x14ac:dyDescent="0.25">
      <c r="A96" s="16"/>
      <c r="B96" s="16"/>
      <c r="C96" s="16"/>
    </row>
    <row r="97" spans="1:3" x14ac:dyDescent="0.25">
      <c r="A97" s="16"/>
      <c r="B97" s="16"/>
      <c r="C97" s="16"/>
    </row>
    <row r="98" spans="1:3" x14ac:dyDescent="0.25">
      <c r="A98" s="16"/>
      <c r="B98" s="16"/>
      <c r="C98" s="16"/>
    </row>
    <row r="99" spans="1:3" x14ac:dyDescent="0.25">
      <c r="A99" s="16"/>
      <c r="B99" s="16"/>
      <c r="C99" s="16"/>
    </row>
    <row r="100" spans="1:3" x14ac:dyDescent="0.25">
      <c r="A100" s="16"/>
      <c r="B100" s="16"/>
      <c r="C100" s="16"/>
    </row>
    <row r="101" spans="1:3" x14ac:dyDescent="0.25">
      <c r="A101" s="16"/>
      <c r="B101" s="16"/>
      <c r="C101" s="16"/>
    </row>
    <row r="102" spans="1:3" x14ac:dyDescent="0.25">
      <c r="A102" s="16"/>
      <c r="B102" s="16"/>
      <c r="C102" s="16"/>
    </row>
    <row r="103" spans="1:3" x14ac:dyDescent="0.25">
      <c r="A103" s="16"/>
      <c r="B103" s="16"/>
      <c r="C103" s="16"/>
    </row>
    <row r="104" spans="1:3" x14ac:dyDescent="0.25">
      <c r="A104" s="16"/>
      <c r="B104" s="16"/>
      <c r="C104" s="16"/>
    </row>
    <row r="105" spans="1:3" x14ac:dyDescent="0.25">
      <c r="A105" s="16"/>
      <c r="B105" s="16"/>
      <c r="C105" s="16"/>
    </row>
    <row r="106" spans="1:3" x14ac:dyDescent="0.25">
      <c r="A106" s="16"/>
      <c r="B106" s="16"/>
      <c r="C106" s="16"/>
    </row>
    <row r="107" spans="1:3" x14ac:dyDescent="0.25">
      <c r="A107" s="16"/>
      <c r="B107" s="16"/>
      <c r="C107" s="16"/>
    </row>
    <row r="108" spans="1:3" x14ac:dyDescent="0.25">
      <c r="A108" s="16"/>
      <c r="B108" s="16"/>
      <c r="C108" s="16"/>
    </row>
    <row r="109" spans="1:3" x14ac:dyDescent="0.25">
      <c r="A109" s="16"/>
      <c r="B109" s="16"/>
      <c r="C109" s="16"/>
    </row>
    <row r="110" spans="1:3" x14ac:dyDescent="0.25">
      <c r="A110" s="16"/>
      <c r="B110" s="16"/>
      <c r="C110" s="16"/>
    </row>
    <row r="111" spans="1:3" x14ac:dyDescent="0.25">
      <c r="A111" s="16"/>
      <c r="B111" s="16"/>
      <c r="C111" s="16"/>
    </row>
    <row r="112" spans="1:3" x14ac:dyDescent="0.25">
      <c r="A112" s="16"/>
      <c r="B112" s="16"/>
      <c r="C112" s="16"/>
    </row>
    <row r="113" spans="1:3" x14ac:dyDescent="0.25">
      <c r="A113" s="16"/>
      <c r="B113" s="16"/>
      <c r="C113" s="16"/>
    </row>
    <row r="114" spans="1:3" x14ac:dyDescent="0.25">
      <c r="A114" s="16"/>
      <c r="B114" s="16"/>
      <c r="C114" s="16"/>
    </row>
    <row r="115" spans="1:3" x14ac:dyDescent="0.25">
      <c r="A115" s="16"/>
      <c r="B115" s="16"/>
      <c r="C115" s="16"/>
    </row>
    <row r="116" spans="1:3" x14ac:dyDescent="0.25">
      <c r="A116" s="16"/>
      <c r="B116" s="16"/>
      <c r="C116" s="16"/>
    </row>
    <row r="117" spans="1:3" x14ac:dyDescent="0.25">
      <c r="A117" s="16"/>
      <c r="B117" s="16"/>
      <c r="C117" s="16"/>
    </row>
    <row r="118" spans="1:3" x14ac:dyDescent="0.25">
      <c r="A118" s="16"/>
      <c r="B118" s="16"/>
      <c r="C118" s="16"/>
    </row>
    <row r="119" spans="1:3" x14ac:dyDescent="0.25">
      <c r="A119" s="16"/>
      <c r="B119" s="16"/>
      <c r="C119" s="16"/>
    </row>
    <row r="120" spans="1:3" x14ac:dyDescent="0.25">
      <c r="A120" s="16"/>
      <c r="B120" s="16"/>
      <c r="C120" s="16"/>
    </row>
    <row r="121" spans="1:3" x14ac:dyDescent="0.25">
      <c r="A121" s="16"/>
      <c r="B121" s="16"/>
      <c r="C121" s="16"/>
    </row>
    <row r="122" spans="1:3" x14ac:dyDescent="0.25">
      <c r="A122" s="16"/>
      <c r="B122" s="16"/>
      <c r="C122" s="16"/>
    </row>
    <row r="123" spans="1:3" x14ac:dyDescent="0.25">
      <c r="A123" s="16"/>
      <c r="B123" s="16"/>
      <c r="C123" s="16"/>
    </row>
    <row r="124" spans="1:3" x14ac:dyDescent="0.25">
      <c r="A124" s="16"/>
      <c r="B124" s="16"/>
      <c r="C124" s="16"/>
    </row>
    <row r="125" spans="1:3" x14ac:dyDescent="0.25">
      <c r="A125" s="16"/>
      <c r="B125" s="16"/>
      <c r="C125" s="16"/>
    </row>
    <row r="126" spans="1:3" x14ac:dyDescent="0.25">
      <c r="A126" s="16"/>
      <c r="B126" s="16"/>
      <c r="C126" s="16"/>
    </row>
    <row r="127" spans="1:3" x14ac:dyDescent="0.25">
      <c r="A127" s="16"/>
      <c r="B127" s="16"/>
      <c r="C127" s="16"/>
    </row>
    <row r="128" spans="1:3" x14ac:dyDescent="0.25">
      <c r="A128" s="16"/>
      <c r="B128" s="16"/>
      <c r="C128" s="16"/>
    </row>
    <row r="129" spans="1:3" x14ac:dyDescent="0.25">
      <c r="A129" s="16"/>
      <c r="B129" s="16"/>
      <c r="C129" s="16"/>
    </row>
    <row r="130" spans="1:3" x14ac:dyDescent="0.25">
      <c r="A130" s="16"/>
      <c r="B130" s="16"/>
      <c r="C130" s="16"/>
    </row>
    <row r="131" spans="1:3" x14ac:dyDescent="0.25">
      <c r="A131" s="16"/>
      <c r="B131" s="16"/>
      <c r="C131" s="16"/>
    </row>
    <row r="132" spans="1:3" x14ac:dyDescent="0.25">
      <c r="A132" s="16"/>
      <c r="B132" s="16"/>
      <c r="C132" s="16"/>
    </row>
    <row r="133" spans="1:3" x14ac:dyDescent="0.25">
      <c r="A133" s="16"/>
      <c r="B133" s="16"/>
      <c r="C133" s="16"/>
    </row>
    <row r="134" spans="1:3" x14ac:dyDescent="0.25">
      <c r="A134" s="16"/>
      <c r="B134" s="16"/>
      <c r="C134" s="16"/>
    </row>
    <row r="135" spans="1:3" x14ac:dyDescent="0.25">
      <c r="A135" s="16"/>
      <c r="B135" s="16"/>
      <c r="C135" s="16"/>
    </row>
    <row r="136" spans="1:3" x14ac:dyDescent="0.25">
      <c r="A136" s="16"/>
      <c r="B136" s="16"/>
      <c r="C136" s="16"/>
    </row>
  </sheetData>
  <autoFilter ref="A2:F2"/>
  <mergeCells count="1">
    <mergeCell ref="A1:F1"/>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30"/>
  <sheetViews>
    <sheetView zoomScale="70" zoomScaleNormal="70" workbookViewId="0">
      <selection activeCell="B100" sqref="B100"/>
    </sheetView>
  </sheetViews>
  <sheetFormatPr defaultRowHeight="15" x14ac:dyDescent="0.25"/>
  <cols>
    <col min="1" max="1" width="36.28515625" style="14" bestFit="1" customWidth="1"/>
    <col min="2" max="2" width="144.42578125" customWidth="1"/>
    <col min="3" max="3" width="27.85546875" style="28" customWidth="1"/>
  </cols>
  <sheetData>
    <row r="1" spans="1:3" x14ac:dyDescent="0.25">
      <c r="A1" s="61" t="s">
        <v>211</v>
      </c>
      <c r="B1" s="61"/>
    </row>
    <row r="2" spans="1:3" x14ac:dyDescent="0.25">
      <c r="A2" s="15" t="s">
        <v>113</v>
      </c>
      <c r="B2" s="13" t="s">
        <v>114</v>
      </c>
      <c r="C2" s="72" t="s">
        <v>384</v>
      </c>
    </row>
    <row r="3" spans="1:3" hidden="1" x14ac:dyDescent="0.25">
      <c r="A3" s="17" t="s">
        <v>115</v>
      </c>
      <c r="B3" s="18"/>
      <c r="C3" s="28" t="str">
        <f>IF(IFERROR(VLOOKUP(A3,'Occupation flows in ecoinvent'!$A$2:$B$58,2,FALSE),"Missing in current ecoinvent")&lt;&gt;"Missing in current ecoinvent","Matched","Missing in current ecoinvent")</f>
        <v>Matched</v>
      </c>
    </row>
    <row r="4" spans="1:3" hidden="1" x14ac:dyDescent="0.25">
      <c r="A4" s="20" t="s">
        <v>116</v>
      </c>
      <c r="B4" s="21"/>
      <c r="C4" s="28" t="str">
        <f>IF(IFERROR(VLOOKUP(A4,'Occupation flows in ecoinvent'!$A$2:$B$58,2,FALSE),"Missing in current ecoinvent")&lt;&gt;"Missing in current ecoinvent","Matched","Missing in current ecoinvent")</f>
        <v>Matched</v>
      </c>
    </row>
    <row r="5" spans="1:3" hidden="1" x14ac:dyDescent="0.25">
      <c r="A5" s="22" t="s">
        <v>117</v>
      </c>
      <c r="B5" s="22" t="s">
        <v>118</v>
      </c>
      <c r="C5" s="28" t="str">
        <f>IF(IFERROR(VLOOKUP(A5,'Occupation flows in ecoinvent'!$A$2:$B$58,2,FALSE),"Missing in current ecoinvent")&lt;&gt;"Missing in current ecoinvent","Matched","Missing in current ecoinvent")</f>
        <v>Matched</v>
      </c>
    </row>
    <row r="6" spans="1:3" hidden="1" x14ac:dyDescent="0.25">
      <c r="A6" s="17" t="s">
        <v>119</v>
      </c>
      <c r="B6" s="17" t="s">
        <v>309</v>
      </c>
      <c r="C6" s="28" t="str">
        <f>IF(IFERROR(VLOOKUP(A6,'Occupation flows in ecoinvent'!$A$2:$B$58,2,FALSE),"Missing in current ecoinvent")&lt;&gt;"Missing in current ecoinvent","Matched","Missing in current ecoinvent")</f>
        <v>Matched</v>
      </c>
    </row>
    <row r="7" spans="1:3" hidden="1" x14ac:dyDescent="0.25">
      <c r="A7" s="17" t="s">
        <v>120</v>
      </c>
      <c r="B7" s="17" t="s">
        <v>121</v>
      </c>
      <c r="C7" s="28" t="str">
        <f>IF(IFERROR(VLOOKUP(A7,'Occupation flows in ecoinvent'!$A$2:$B$58,2,FALSE),"Missing in current ecoinvent")&lt;&gt;"Missing in current ecoinvent","Matched","Missing in current ecoinvent")</f>
        <v>Matched</v>
      </c>
    </row>
    <row r="8" spans="1:3" ht="45" hidden="1" x14ac:dyDescent="0.25">
      <c r="A8" s="19" t="s">
        <v>122</v>
      </c>
      <c r="B8" s="17" t="s">
        <v>123</v>
      </c>
      <c r="C8" s="28" t="str">
        <f>IF(IFERROR(VLOOKUP(A8,'Occupation flows in ecoinvent'!$A$2:$B$58,2,FALSE),"Missing in current ecoinvent")&lt;&gt;"Missing in current ecoinvent","Matched","Missing in current ecoinvent")</f>
        <v>Matched</v>
      </c>
    </row>
    <row r="9" spans="1:3" ht="45" hidden="1" x14ac:dyDescent="0.25">
      <c r="A9" s="23" t="s">
        <v>124</v>
      </c>
      <c r="B9" s="24" t="s">
        <v>312</v>
      </c>
      <c r="C9" s="28" t="str">
        <f>IF(IFERROR(VLOOKUP(A9,'Occupation flows in ecoinvent'!$A$2:$B$58,2,FALSE),"Missing in current ecoinvent")&lt;&gt;"Missing in current ecoinvent","Matched","Missing in current ecoinvent")</f>
        <v>Matched</v>
      </c>
    </row>
    <row r="10" spans="1:3" ht="30" hidden="1" x14ac:dyDescent="0.25">
      <c r="A10" s="22" t="s">
        <v>125</v>
      </c>
      <c r="B10" s="22" t="s">
        <v>126</v>
      </c>
      <c r="C10" s="28" t="str">
        <f>IF(IFERROR(VLOOKUP(A10,'Occupation flows in ecoinvent'!$A$2:$B$58,2,FALSE),"Missing in current ecoinvent")&lt;&gt;"Missing in current ecoinvent","Matched","Missing in current ecoinvent")</f>
        <v>Matched</v>
      </c>
    </row>
    <row r="11" spans="1:3" hidden="1" x14ac:dyDescent="0.25">
      <c r="A11" s="20" t="s">
        <v>127</v>
      </c>
      <c r="B11" s="20" t="s">
        <v>313</v>
      </c>
      <c r="C11" s="28" t="str">
        <f>IF(IFERROR(VLOOKUP(A11,'Occupation flows in ecoinvent'!$A$2:$B$58,2,FALSE),"Missing in current ecoinvent")&lt;&gt;"Missing in current ecoinvent","Matched","Missing in current ecoinvent")</f>
        <v>Matched</v>
      </c>
    </row>
    <row r="12" spans="1:3" hidden="1" x14ac:dyDescent="0.25">
      <c r="A12" s="25" t="s">
        <v>128</v>
      </c>
      <c r="B12" s="25" t="s">
        <v>314</v>
      </c>
      <c r="C12" s="28" t="str">
        <f>IF(IFERROR(VLOOKUP(A12,'Occupation flows in ecoinvent'!$A$2:$B$58,2,FALSE),"Missing in current ecoinvent")&lt;&gt;"Missing in current ecoinvent","Matched","Missing in current ecoinvent")</f>
        <v>Matched</v>
      </c>
    </row>
    <row r="13" spans="1:3" hidden="1" x14ac:dyDescent="0.25">
      <c r="A13" s="22" t="s">
        <v>129</v>
      </c>
      <c r="B13" s="22" t="s">
        <v>130</v>
      </c>
      <c r="C13" s="28" t="str">
        <f>IF(IFERROR(VLOOKUP(A13,'Occupation flows in ecoinvent'!$A$2:$B$58,2,FALSE),"Missing in current ecoinvent")&lt;&gt;"Missing in current ecoinvent","Matched","Missing in current ecoinvent")</f>
        <v>Matched</v>
      </c>
    </row>
    <row r="14" spans="1:3" ht="30" hidden="1" x14ac:dyDescent="0.25">
      <c r="A14" s="20" t="s">
        <v>131</v>
      </c>
      <c r="B14" s="20" t="s">
        <v>132</v>
      </c>
      <c r="C14" s="28" t="str">
        <f>IF(IFERROR(VLOOKUP(A14,'Occupation flows in ecoinvent'!$A$2:$B$58,2,FALSE),"Missing in current ecoinvent")&lt;&gt;"Missing in current ecoinvent","Matched","Missing in current ecoinvent")</f>
        <v>Matched</v>
      </c>
    </row>
    <row r="15" spans="1:3" hidden="1" x14ac:dyDescent="0.25">
      <c r="A15" s="25" t="s">
        <v>133</v>
      </c>
      <c r="B15" s="25" t="s">
        <v>134</v>
      </c>
      <c r="C15" s="28" t="str">
        <f>IF(IFERROR(VLOOKUP(A15,'Occupation flows in ecoinvent'!$A$2:$B$58,2,FALSE),"Missing in current ecoinvent")&lt;&gt;"Missing in current ecoinvent","Matched","Missing in current ecoinvent")</f>
        <v>Matched</v>
      </c>
    </row>
    <row r="16" spans="1:3" hidden="1" x14ac:dyDescent="0.25">
      <c r="A16" s="22" t="s">
        <v>135</v>
      </c>
      <c r="B16" s="22" t="s">
        <v>136</v>
      </c>
      <c r="C16" s="28" t="str">
        <f>IF(IFERROR(VLOOKUP(A16,'Occupation flows in ecoinvent'!$A$2:$B$58,2,FALSE),"Missing in current ecoinvent")&lt;&gt;"Missing in current ecoinvent","Matched","Missing in current ecoinvent")</f>
        <v>Matched</v>
      </c>
    </row>
    <row r="17" spans="1:3" hidden="1" x14ac:dyDescent="0.25">
      <c r="A17" s="17" t="s">
        <v>137</v>
      </c>
      <c r="B17" s="17" t="s">
        <v>315</v>
      </c>
      <c r="C17" s="28" t="str">
        <f>IF(IFERROR(VLOOKUP(A17,'Occupation flows in ecoinvent'!$A$2:$B$58,2,FALSE),"Missing in current ecoinvent")&lt;&gt;"Missing in current ecoinvent","Matched","Missing in current ecoinvent")</f>
        <v>Matched</v>
      </c>
    </row>
    <row r="18" spans="1:3" hidden="1" x14ac:dyDescent="0.25">
      <c r="A18" s="20" t="s">
        <v>138</v>
      </c>
      <c r="B18" s="20" t="s">
        <v>316</v>
      </c>
      <c r="C18" s="28" t="str">
        <f>IF(IFERROR(VLOOKUP(A18,'Occupation flows in ecoinvent'!$A$2:$B$58,2,FALSE),"Missing in current ecoinvent")&lt;&gt;"Missing in current ecoinvent","Matched","Missing in current ecoinvent")</f>
        <v>Matched</v>
      </c>
    </row>
    <row r="19" spans="1:3" ht="30" hidden="1" x14ac:dyDescent="0.25">
      <c r="A19" s="26" t="s">
        <v>139</v>
      </c>
      <c r="B19" s="22" t="s">
        <v>140</v>
      </c>
      <c r="C19" s="28" t="str">
        <f>IF(IFERROR(VLOOKUP(A19,'Occupation flows in ecoinvent'!$A$2:$B$58,2,FALSE),"Missing in current ecoinvent")&lt;&gt;"Missing in current ecoinvent","Matched","Missing in current ecoinvent")</f>
        <v>Matched</v>
      </c>
    </row>
    <row r="20" spans="1:3" hidden="1" x14ac:dyDescent="0.25">
      <c r="A20" s="17" t="s">
        <v>141</v>
      </c>
      <c r="B20" s="17" t="s">
        <v>142</v>
      </c>
      <c r="C20" s="28" t="str">
        <f>IF(IFERROR(VLOOKUP(A20,'Occupation flows in ecoinvent'!$A$2:$B$58,2,FALSE),"Missing in current ecoinvent")&lt;&gt;"Missing in current ecoinvent","Matched","Missing in current ecoinvent")</f>
        <v>Matched</v>
      </c>
    </row>
    <row r="21" spans="1:3" hidden="1" x14ac:dyDescent="0.25">
      <c r="A21" s="17" t="s">
        <v>212</v>
      </c>
      <c r="B21" s="17" t="s">
        <v>208</v>
      </c>
      <c r="C21" s="28" t="str">
        <f>IF(IFERROR(VLOOKUP(A21,'Occupation flows in ecoinvent'!$A$2:$B$58,2,FALSE),"Missing in current ecoinvent")&lt;&gt;"Missing in current ecoinvent","Matched","Missing in current ecoinvent")</f>
        <v>Matched</v>
      </c>
    </row>
    <row r="22" spans="1:3" hidden="1" x14ac:dyDescent="0.25">
      <c r="A22" s="17" t="s">
        <v>213</v>
      </c>
      <c r="B22" s="17" t="s">
        <v>310</v>
      </c>
      <c r="C22" s="28" t="str">
        <f>IF(IFERROR(VLOOKUP(A22,'Occupation flows in ecoinvent'!$A$2:$B$58,2,FALSE),"Missing in current ecoinvent")&lt;&gt;"Missing in current ecoinvent","Matched","Missing in current ecoinvent")</f>
        <v>Matched</v>
      </c>
    </row>
    <row r="23" spans="1:3" ht="30" hidden="1" x14ac:dyDescent="0.25">
      <c r="A23" s="17" t="s">
        <v>143</v>
      </c>
      <c r="B23" s="17" t="s">
        <v>217</v>
      </c>
      <c r="C23" s="28" t="str">
        <f>IF(IFERROR(VLOOKUP(A23,'Occupation flows in ecoinvent'!$A$2:$B$58,2,FALSE),"Missing in current ecoinvent")&lt;&gt;"Missing in current ecoinvent","Matched","Missing in current ecoinvent")</f>
        <v>Matched</v>
      </c>
    </row>
    <row r="24" spans="1:3" hidden="1" x14ac:dyDescent="0.25">
      <c r="A24" s="17" t="s">
        <v>144</v>
      </c>
      <c r="B24" s="17" t="s">
        <v>209</v>
      </c>
      <c r="C24" s="28" t="str">
        <f>IF(IFERROR(VLOOKUP(A24,'Occupation flows in ecoinvent'!$A$2:$B$58,2,FALSE),"Missing in current ecoinvent")&lt;&gt;"Missing in current ecoinvent","Matched","Missing in current ecoinvent")</f>
        <v>Matched</v>
      </c>
    </row>
    <row r="25" spans="1:3" hidden="1" x14ac:dyDescent="0.25">
      <c r="A25" s="17" t="s">
        <v>145</v>
      </c>
      <c r="B25" s="17" t="s">
        <v>310</v>
      </c>
      <c r="C25" s="28" t="str">
        <f>IF(IFERROR(VLOOKUP(A25,'Occupation flows in ecoinvent'!$A$2:$B$58,2,FALSE),"Missing in current ecoinvent")&lt;&gt;"Missing in current ecoinvent","Matched","Missing in current ecoinvent")</f>
        <v>Matched</v>
      </c>
    </row>
    <row r="26" spans="1:3" hidden="1" x14ac:dyDescent="0.25">
      <c r="A26" s="17" t="s">
        <v>146</v>
      </c>
      <c r="B26" s="17" t="s">
        <v>147</v>
      </c>
      <c r="C26" s="28" t="str">
        <f>IF(IFERROR(VLOOKUP(A26,'Occupation flows in ecoinvent'!$A$2:$B$58,2,FALSE),"Missing in current ecoinvent")&lt;&gt;"Missing in current ecoinvent","Matched","Missing in current ecoinvent")</f>
        <v>Matched</v>
      </c>
    </row>
    <row r="27" spans="1:3" hidden="1" x14ac:dyDescent="0.25">
      <c r="A27" s="20" t="s">
        <v>148</v>
      </c>
      <c r="B27" s="20" t="s">
        <v>149</v>
      </c>
      <c r="C27" s="28" t="str">
        <f>IF(IFERROR(VLOOKUP(A27,'Occupation flows in ecoinvent'!$A$2:$B$58,2,FALSE),"Missing in current ecoinvent")&lt;&gt;"Missing in current ecoinvent","Matched","Missing in current ecoinvent")</f>
        <v>Matched</v>
      </c>
    </row>
    <row r="28" spans="1:3" hidden="1" x14ac:dyDescent="0.25">
      <c r="A28" s="25" t="s">
        <v>150</v>
      </c>
      <c r="B28" s="25" t="s">
        <v>151</v>
      </c>
      <c r="C28" s="28" t="str">
        <f>IF(IFERROR(VLOOKUP(A28,'Occupation flows in ecoinvent'!$A$2:$B$58,2,FALSE),"Missing in current ecoinvent")&lt;&gt;"Missing in current ecoinvent","Matched","Missing in current ecoinvent")</f>
        <v>Matched</v>
      </c>
    </row>
    <row r="29" spans="1:3" hidden="1" x14ac:dyDescent="0.25">
      <c r="A29" s="25" t="s">
        <v>152</v>
      </c>
      <c r="B29" s="25" t="s">
        <v>153</v>
      </c>
      <c r="C29" s="28" t="str">
        <f>IF(IFERROR(VLOOKUP(A29,'Occupation flows in ecoinvent'!$A$2:$B$58,2,FALSE),"Missing in current ecoinvent")&lt;&gt;"Missing in current ecoinvent","Matched","Missing in current ecoinvent")</f>
        <v>Matched</v>
      </c>
    </row>
    <row r="30" spans="1:3" ht="30" hidden="1" x14ac:dyDescent="0.25">
      <c r="A30" s="22" t="s">
        <v>154</v>
      </c>
      <c r="B30" s="22" t="s">
        <v>155</v>
      </c>
      <c r="C30" s="28" t="str">
        <f>IF(IFERROR(VLOOKUP(A30,'Occupation flows in ecoinvent'!$A$2:$B$58,2,FALSE),"Missing in current ecoinvent")&lt;&gt;"Missing in current ecoinvent","Matched","Missing in current ecoinvent")</f>
        <v>Matched</v>
      </c>
    </row>
    <row r="31" spans="1:3" hidden="1" x14ac:dyDescent="0.25">
      <c r="A31" s="17" t="s">
        <v>156</v>
      </c>
      <c r="B31" s="17" t="s">
        <v>157</v>
      </c>
      <c r="C31" s="28" t="str">
        <f>IF(IFERROR(VLOOKUP(A31,'Occupation flows in ecoinvent'!$A$2:$B$58,2,FALSE),"Missing in current ecoinvent")&lt;&gt;"Missing in current ecoinvent","Matched","Missing in current ecoinvent")</f>
        <v>Matched</v>
      </c>
    </row>
    <row r="32" spans="1:3" ht="30" hidden="1" x14ac:dyDescent="0.25">
      <c r="A32" s="17" t="s">
        <v>158</v>
      </c>
      <c r="B32" s="17" t="s">
        <v>210</v>
      </c>
      <c r="C32" s="28" t="str">
        <f>IF(IFERROR(VLOOKUP(A32,'Occupation flows in ecoinvent'!$A$2:$B$58,2,FALSE),"Missing in current ecoinvent")&lt;&gt;"Missing in current ecoinvent","Matched","Missing in current ecoinvent")</f>
        <v>Matched</v>
      </c>
    </row>
    <row r="33" spans="1:3" ht="30" hidden="1" x14ac:dyDescent="0.25">
      <c r="A33" s="17" t="s">
        <v>159</v>
      </c>
      <c r="B33" s="17" t="s">
        <v>311</v>
      </c>
      <c r="C33" s="28" t="str">
        <f>IF(IFERROR(VLOOKUP(A33,'Occupation flows in ecoinvent'!$A$2:$B$58,2,FALSE),"Missing in current ecoinvent")&lt;&gt;"Missing in current ecoinvent","Matched","Missing in current ecoinvent")</f>
        <v>Matched</v>
      </c>
    </row>
    <row r="34" spans="1:3" ht="30" hidden="1" x14ac:dyDescent="0.25">
      <c r="A34" s="17" t="s">
        <v>160</v>
      </c>
      <c r="B34" s="17" t="s">
        <v>317</v>
      </c>
      <c r="C34" s="28" t="str">
        <f>IF(IFERROR(VLOOKUP(A34,'Occupation flows in ecoinvent'!$A$2:$B$58,2,FALSE),"Missing in current ecoinvent")&lt;&gt;"Missing in current ecoinvent","Matched","Missing in current ecoinvent")</f>
        <v>Matched</v>
      </c>
    </row>
    <row r="35" spans="1:3" hidden="1" x14ac:dyDescent="0.25">
      <c r="A35" s="17" t="s">
        <v>214</v>
      </c>
      <c r="B35" s="17" t="s">
        <v>209</v>
      </c>
      <c r="C35" s="28" t="str">
        <f>IF(IFERROR(VLOOKUP(A35,'Occupation flows in ecoinvent'!$A$2:$B$58,2,FALSE),"Missing in current ecoinvent")&lt;&gt;"Missing in current ecoinvent","Matched","Missing in current ecoinvent")</f>
        <v>Matched</v>
      </c>
    </row>
    <row r="36" spans="1:3" hidden="1" x14ac:dyDescent="0.25">
      <c r="A36" s="20" t="s">
        <v>215</v>
      </c>
      <c r="B36" s="20" t="s">
        <v>310</v>
      </c>
      <c r="C36" s="28" t="str">
        <f>IF(IFERROR(VLOOKUP(A36,'Occupation flows in ecoinvent'!$A$2:$B$58,2,FALSE),"Missing in current ecoinvent")&lt;&gt;"Missing in current ecoinvent","Matched","Missing in current ecoinvent")</f>
        <v>Matched</v>
      </c>
    </row>
    <row r="37" spans="1:3" hidden="1" x14ac:dyDescent="0.25">
      <c r="A37" s="25" t="s">
        <v>161</v>
      </c>
      <c r="B37" s="25" t="s">
        <v>162</v>
      </c>
      <c r="C37" s="28" t="str">
        <f>IF(IFERROR(VLOOKUP(A37,'Occupation flows in ecoinvent'!$A$2:$B$58,2,FALSE),"Missing in current ecoinvent")&lt;&gt;"Missing in current ecoinvent","Matched","Missing in current ecoinvent")</f>
        <v>Matched</v>
      </c>
    </row>
    <row r="38" spans="1:3" hidden="1" x14ac:dyDescent="0.25">
      <c r="A38" s="22" t="s">
        <v>163</v>
      </c>
      <c r="B38" s="22" t="s">
        <v>164</v>
      </c>
      <c r="C38" s="28" t="str">
        <f>IF(IFERROR(VLOOKUP(A38,'Occupation flows in ecoinvent'!$A$2:$B$58,2,FALSE),"Missing in current ecoinvent")&lt;&gt;"Missing in current ecoinvent","Matched","Missing in current ecoinvent")</f>
        <v>Matched</v>
      </c>
    </row>
    <row r="39" spans="1:3" ht="30" hidden="1" x14ac:dyDescent="0.25">
      <c r="A39" s="19" t="s">
        <v>165</v>
      </c>
      <c r="B39" s="17" t="s">
        <v>166</v>
      </c>
      <c r="C39" s="28" t="str">
        <f>IF(IFERROR(VLOOKUP(A39,'Occupation flows in ecoinvent'!$A$2:$B$58,2,FALSE),"Missing in current ecoinvent")&lt;&gt;"Missing in current ecoinvent","Matched","Missing in current ecoinvent")</f>
        <v>Matched</v>
      </c>
    </row>
    <row r="40" spans="1:3" ht="30" hidden="1" x14ac:dyDescent="0.25">
      <c r="A40" s="19" t="s">
        <v>167</v>
      </c>
      <c r="B40" s="17" t="s">
        <v>318</v>
      </c>
      <c r="C40" s="28" t="str">
        <f>IF(IFERROR(VLOOKUP(A40,'Occupation flows in ecoinvent'!$A$2:$B$58,2,FALSE),"Missing in current ecoinvent")&lt;&gt;"Missing in current ecoinvent","Matched","Missing in current ecoinvent")</f>
        <v>Matched</v>
      </c>
    </row>
    <row r="41" spans="1:3" hidden="1" x14ac:dyDescent="0.25">
      <c r="A41" s="20" t="s">
        <v>168</v>
      </c>
      <c r="B41" s="20" t="s">
        <v>169</v>
      </c>
      <c r="C41" s="28" t="str">
        <f>IF(IFERROR(VLOOKUP(A41,'Occupation flows in ecoinvent'!$A$2:$B$58,2,FALSE),"Missing in current ecoinvent")&lt;&gt;"Missing in current ecoinvent","Matched","Missing in current ecoinvent")</f>
        <v>Matched</v>
      </c>
    </row>
    <row r="42" spans="1:3" ht="30" hidden="1" x14ac:dyDescent="0.25">
      <c r="A42" s="27" t="s">
        <v>170</v>
      </c>
      <c r="B42" s="25" t="s">
        <v>171</v>
      </c>
      <c r="C42" s="28" t="str">
        <f>IF(IFERROR(VLOOKUP(A42,'Occupation flows in ecoinvent'!$A$2:$B$58,2,FALSE),"Missing in current ecoinvent")&lt;&gt;"Missing in current ecoinvent","Matched","Missing in current ecoinvent")</f>
        <v>Matched</v>
      </c>
    </row>
    <row r="43" spans="1:3" ht="30" hidden="1" x14ac:dyDescent="0.25">
      <c r="A43" s="25" t="s">
        <v>172</v>
      </c>
      <c r="B43" s="25" t="s">
        <v>173</v>
      </c>
      <c r="C43" s="28" t="str">
        <f>IF(IFERROR(VLOOKUP(A43,'Occupation flows in ecoinvent'!$A$2:$B$58,2,FALSE),"Missing in current ecoinvent")&lt;&gt;"Missing in current ecoinvent","Matched","Missing in current ecoinvent")</f>
        <v>Matched</v>
      </c>
    </row>
    <row r="44" spans="1:3" hidden="1" x14ac:dyDescent="0.25">
      <c r="A44" s="25" t="s">
        <v>174</v>
      </c>
      <c r="B44" s="25" t="s">
        <v>175</v>
      </c>
      <c r="C44" s="28" t="str">
        <f>IF(IFERROR(VLOOKUP(A44,'Occupation flows in ecoinvent'!$A$2:$B$58,2,FALSE),"Missing in current ecoinvent")&lt;&gt;"Missing in current ecoinvent","Matched","Missing in current ecoinvent")</f>
        <v>Matched</v>
      </c>
    </row>
    <row r="45" spans="1:3" hidden="1" x14ac:dyDescent="0.25">
      <c r="A45" s="25" t="s">
        <v>176</v>
      </c>
      <c r="B45" s="25" t="s">
        <v>177</v>
      </c>
      <c r="C45" s="28" t="str">
        <f>IF(IFERROR(VLOOKUP(A45,'Occupation flows in ecoinvent'!$A$2:$B$58,2,FALSE),"Missing in current ecoinvent")&lt;&gt;"Missing in current ecoinvent","Matched","Missing in current ecoinvent")</f>
        <v>Matched</v>
      </c>
    </row>
    <row r="46" spans="1:3" hidden="1" x14ac:dyDescent="0.25">
      <c r="A46" s="22" t="s">
        <v>178</v>
      </c>
      <c r="B46" s="22" t="s">
        <v>179</v>
      </c>
      <c r="C46" s="28" t="str">
        <f>IF(IFERROR(VLOOKUP(A46,'Occupation flows in ecoinvent'!$A$2:$B$58,2,FALSE),"Missing in current ecoinvent")&lt;&gt;"Missing in current ecoinvent","Matched","Missing in current ecoinvent")</f>
        <v>Matched</v>
      </c>
    </row>
    <row r="47" spans="1:3" hidden="1" x14ac:dyDescent="0.25">
      <c r="A47" s="17" t="s">
        <v>180</v>
      </c>
      <c r="B47" s="17" t="s">
        <v>181</v>
      </c>
      <c r="C47" s="28" t="str">
        <f>IF(IFERROR(VLOOKUP(A47,'Occupation flows in ecoinvent'!$A$2:$B$58,2,FALSE),"Missing in current ecoinvent")&lt;&gt;"Missing in current ecoinvent","Matched","Missing in current ecoinvent")</f>
        <v>Matched</v>
      </c>
    </row>
    <row r="48" spans="1:3" hidden="1" x14ac:dyDescent="0.25">
      <c r="A48" s="20" t="s">
        <v>216</v>
      </c>
      <c r="B48" s="20" t="s">
        <v>182</v>
      </c>
      <c r="C48" s="28" t="str">
        <f>IF(IFERROR(VLOOKUP(A48,'Occupation flows in ecoinvent'!$A$2:$B$58,2,FALSE),"Missing in current ecoinvent")&lt;&gt;"Missing in current ecoinvent","Matched","Missing in current ecoinvent")</f>
        <v>Matched</v>
      </c>
    </row>
    <row r="49" spans="1:3" hidden="1" x14ac:dyDescent="0.25">
      <c r="A49" s="25" t="s">
        <v>183</v>
      </c>
      <c r="B49" s="25" t="s">
        <v>184</v>
      </c>
      <c r="C49" s="28" t="str">
        <f>IF(IFERROR(VLOOKUP(A49,'Occupation flows in ecoinvent'!$A$2:$B$58,2,FALSE),"Missing in current ecoinvent")&lt;&gt;"Missing in current ecoinvent","Matched","Missing in current ecoinvent")</f>
        <v>Matched</v>
      </c>
    </row>
    <row r="50" spans="1:3" hidden="1" x14ac:dyDescent="0.25">
      <c r="A50" s="25" t="s">
        <v>185</v>
      </c>
      <c r="B50" s="25" t="s">
        <v>186</v>
      </c>
      <c r="C50" s="28" t="str">
        <f>IF(IFERROR(VLOOKUP(A50,'Occupation flows in ecoinvent'!$A$2:$B$58,2,FALSE),"Missing in current ecoinvent")&lt;&gt;"Missing in current ecoinvent","Matched","Missing in current ecoinvent")</f>
        <v>Matched</v>
      </c>
    </row>
    <row r="51" spans="1:3" hidden="1" x14ac:dyDescent="0.25">
      <c r="A51" s="22" t="s">
        <v>187</v>
      </c>
      <c r="B51" s="22" t="s">
        <v>188</v>
      </c>
      <c r="C51" s="28" t="str">
        <f>IF(IFERROR(VLOOKUP(A51,'Occupation flows in ecoinvent'!$A$2:$B$58,2,FALSE),"Missing in current ecoinvent")&lt;&gt;"Missing in current ecoinvent","Matched","Missing in current ecoinvent")</f>
        <v>Matched</v>
      </c>
    </row>
    <row r="52" spans="1:3" hidden="1" x14ac:dyDescent="0.25">
      <c r="A52" s="17" t="s">
        <v>189</v>
      </c>
      <c r="B52" s="17" t="s">
        <v>190</v>
      </c>
      <c r="C52" s="28" t="str">
        <f>IF(IFERROR(VLOOKUP(A52,'Occupation flows in ecoinvent'!$A$2:$B$58,2,FALSE),"Missing in current ecoinvent")&lt;&gt;"Missing in current ecoinvent","Matched","Missing in current ecoinvent")</f>
        <v>Matched</v>
      </c>
    </row>
    <row r="53" spans="1:3" hidden="1" x14ac:dyDescent="0.25">
      <c r="A53" s="20" t="s">
        <v>191</v>
      </c>
      <c r="B53" s="20" t="s">
        <v>192</v>
      </c>
      <c r="C53" s="28" t="str">
        <f>IF(IFERROR(VLOOKUP(A53,'Occupation flows in ecoinvent'!$A$2:$B$58,2,FALSE),"Missing in current ecoinvent")&lt;&gt;"Missing in current ecoinvent","Matched","Missing in current ecoinvent")</f>
        <v>Matched</v>
      </c>
    </row>
    <row r="54" spans="1:3" hidden="1" x14ac:dyDescent="0.25">
      <c r="A54" s="22" t="s">
        <v>193</v>
      </c>
      <c r="B54" s="22" t="s">
        <v>194</v>
      </c>
      <c r="C54" s="28" t="str">
        <f>IF(IFERROR(VLOOKUP(A54,'Occupation flows in ecoinvent'!$A$2:$B$58,2,FALSE),"Missing in current ecoinvent")&lt;&gt;"Missing in current ecoinvent","Matched","Missing in current ecoinvent")</f>
        <v>Matched</v>
      </c>
    </row>
    <row r="55" spans="1:3" hidden="1" x14ac:dyDescent="0.25">
      <c r="A55" s="20" t="s">
        <v>195</v>
      </c>
      <c r="B55" s="20" t="s">
        <v>196</v>
      </c>
      <c r="C55" s="28" t="str">
        <f>IF(IFERROR(VLOOKUP(A55,'Occupation flows in ecoinvent'!$A$2:$B$58,2,FALSE),"Missing in current ecoinvent")&lt;&gt;"Missing in current ecoinvent","Matched","Missing in current ecoinvent")</f>
        <v>Matched</v>
      </c>
    </row>
    <row r="56" spans="1:3" hidden="1" x14ac:dyDescent="0.25">
      <c r="A56" s="22" t="s">
        <v>197</v>
      </c>
      <c r="B56" s="22" t="s">
        <v>198</v>
      </c>
      <c r="C56" s="28" t="str">
        <f>IF(IFERROR(VLOOKUP(A56,'Occupation flows in ecoinvent'!$A$2:$B$58,2,FALSE),"Missing in current ecoinvent")&lt;&gt;"Missing in current ecoinvent","Matched","Missing in current ecoinvent")</f>
        <v>Matched</v>
      </c>
    </row>
    <row r="57" spans="1:3" hidden="1" x14ac:dyDescent="0.25">
      <c r="A57" s="17" t="s">
        <v>199</v>
      </c>
      <c r="B57" s="17" t="s">
        <v>200</v>
      </c>
      <c r="C57" s="28" t="str">
        <f>IF(IFERROR(VLOOKUP(A57,'Occupation flows in ecoinvent'!$A$2:$B$58,2,FALSE),"Missing in current ecoinvent")&lt;&gt;"Missing in current ecoinvent","Matched","Missing in current ecoinvent")</f>
        <v>Matched</v>
      </c>
    </row>
    <row r="58" spans="1:3" x14ac:dyDescent="0.25">
      <c r="A58" s="17" t="s">
        <v>201</v>
      </c>
      <c r="B58" s="17" t="s">
        <v>202</v>
      </c>
      <c r="C58" s="28" t="str">
        <f>IF(IFERROR(VLOOKUP(A58,'Occupation flows in ecoinvent'!$A$2:$B$58,2,FALSE),"Missing in current ecoinvent")&lt;&gt;"Missing in current ecoinvent","Matched","Missing in current ecoinvent")</f>
        <v>Missing in current ecoinvent</v>
      </c>
    </row>
    <row r="59" spans="1:3" x14ac:dyDescent="0.25">
      <c r="A59" s="17" t="s">
        <v>203</v>
      </c>
      <c r="B59" s="17" t="s">
        <v>319</v>
      </c>
      <c r="C59" s="28" t="str">
        <f>IF(IFERROR(VLOOKUP(A59,'Occupation flows in ecoinvent'!$A$2:$B$58,2,FALSE),"Missing in current ecoinvent")&lt;&gt;"Missing in current ecoinvent","Matched","Missing in current ecoinvent")</f>
        <v>Missing in current ecoinvent</v>
      </c>
    </row>
    <row r="60" spans="1:3" hidden="1" x14ac:dyDescent="0.25">
      <c r="A60" s="17" t="s">
        <v>204</v>
      </c>
      <c r="B60" s="17" t="s">
        <v>205</v>
      </c>
      <c r="C60" s="28" t="str">
        <f>IF(IFERROR(VLOOKUP(A60,'Occupation flows in ecoinvent'!$A$2:$B$58,2,FALSE),"Missing in current ecoinvent")&lt;&gt;"Missing in current ecoinvent","Matched","Missing in current ecoinvent")</f>
        <v>Matched</v>
      </c>
    </row>
    <row r="61" spans="1:3" hidden="1" x14ac:dyDescent="0.25">
      <c r="A61" s="20" t="s">
        <v>206</v>
      </c>
      <c r="B61" s="20" t="s">
        <v>207</v>
      </c>
      <c r="C61" s="28" t="str">
        <f>IF(IFERROR(VLOOKUP(A61,'Occupation flows in ecoinvent'!$A$2:$B$58,2,FALSE),"Missing in current ecoinvent")&lt;&gt;"Missing in current ecoinvent","Matched","Missing in current ecoinvent")</f>
        <v>Matched</v>
      </c>
    </row>
    <row r="62" spans="1:3" x14ac:dyDescent="0.25">
      <c r="A62"/>
    </row>
    <row r="63" spans="1:3" x14ac:dyDescent="0.25">
      <c r="A63"/>
    </row>
    <row r="64" spans="1:3"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sheetData>
  <autoFilter ref="A2:C61">
    <filterColumn colId="2">
      <filters>
        <filter val="Missing in current ecoinvent"/>
      </filters>
    </filterColumn>
  </autoFilter>
  <mergeCells count="1">
    <mergeCell ref="A1:B1"/>
  </mergeCells>
  <conditionalFormatting sqref="C3:C61">
    <cfRule type="cellIs" dxfId="4" priority="1" operator="equal">
      <formula>"Missing in current ecoinvent"</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27" sqref="A27"/>
    </sheetView>
  </sheetViews>
  <sheetFormatPr defaultColWidth="11.5703125" defaultRowHeight="15" x14ac:dyDescent="0.25"/>
  <cols>
    <col min="1" max="1" width="114.28515625" bestFit="1" customWidth="1"/>
  </cols>
  <sheetData>
    <row r="1" spans="1:2" x14ac:dyDescent="0.25">
      <c r="A1" t="s">
        <v>63</v>
      </c>
      <c r="B1" t="s">
        <v>76</v>
      </c>
    </row>
    <row r="2" spans="1:2" x14ac:dyDescent="0.25">
      <c r="A2" t="s">
        <v>65</v>
      </c>
      <c r="B2">
        <v>4.7998758381200536E-6</v>
      </c>
    </row>
    <row r="3" spans="1:2" x14ac:dyDescent="0.25">
      <c r="A3" t="s">
        <v>66</v>
      </c>
      <c r="B3">
        <v>2.596170596050783E-5</v>
      </c>
    </row>
    <row r="4" spans="1:2" x14ac:dyDescent="0.25">
      <c r="A4" t="s">
        <v>67</v>
      </c>
      <c r="B4">
        <v>6.0639597575990316E-7</v>
      </c>
    </row>
    <row r="5" spans="1:2" x14ac:dyDescent="0.25">
      <c r="A5" t="s">
        <v>68</v>
      </c>
      <c r="B5">
        <v>5.9893205056208469E-6</v>
      </c>
    </row>
    <row r="6" spans="1:2" x14ac:dyDescent="0.25">
      <c r="A6" t="s">
        <v>69</v>
      </c>
      <c r="B6">
        <v>2.5258655098769052E-5</v>
      </c>
    </row>
    <row r="7" spans="1:2" x14ac:dyDescent="0.25">
      <c r="A7" t="s">
        <v>70</v>
      </c>
      <c r="B7">
        <v>3.3803660859550583E-5</v>
      </c>
    </row>
    <row r="8" spans="1:2" x14ac:dyDescent="0.25">
      <c r="A8" t="s">
        <v>71</v>
      </c>
      <c r="B8">
        <v>2.5939068424161678E-5</v>
      </c>
    </row>
    <row r="9" spans="1:2" x14ac:dyDescent="0.25">
      <c r="A9" t="s">
        <v>72</v>
      </c>
      <c r="B9">
        <v>2.7240904538947016E-5</v>
      </c>
    </row>
    <row r="10" spans="1:2" x14ac:dyDescent="0.25">
      <c r="A10" t="s">
        <v>73</v>
      </c>
      <c r="B10">
        <v>5.3768968355695845E-6</v>
      </c>
    </row>
    <row r="11" spans="1:2" x14ac:dyDescent="0.25">
      <c r="A11" t="s">
        <v>74</v>
      </c>
      <c r="B11">
        <v>6.4287591329613948E-6</v>
      </c>
    </row>
    <row r="12" spans="1:2" x14ac:dyDescent="0.25">
      <c r="A12" t="s">
        <v>75</v>
      </c>
      <c r="B12">
        <v>1.2954813854290374E-5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Land Occupation_ Biosphere</vt:lpstr>
      <vt:lpstr>Land_use_CBI</vt:lpstr>
      <vt:lpstr>Occupation flows in ecoinvent</vt:lpstr>
      <vt:lpstr>Hanafiah</vt:lpstr>
      <vt:lpstr>Correspondence ei 2.2 to 3</vt:lpstr>
      <vt:lpstr>Land use classes ei3</vt:lpstr>
      <vt:lpstr>N-cycle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Hartmann</dc:creator>
  <cp:lastModifiedBy>Victor Tulus</cp:lastModifiedBy>
  <dcterms:created xsi:type="dcterms:W3CDTF">2022-05-31T12:59:50Z</dcterms:created>
  <dcterms:modified xsi:type="dcterms:W3CDTF">2022-06-14T08:57:50Z</dcterms:modified>
</cp:coreProperties>
</file>