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jeanne/Documents/ukb_files/rap/"/>
    </mc:Choice>
  </mc:AlternateContent>
  <xr:revisionPtr revIDLastSave="0" documentId="13_ncr:1_{4B03FD40-D274-3F48-80F9-CD57B34D980C}" xr6:coauthVersionLast="47" xr6:coauthVersionMax="47" xr10:uidLastSave="{00000000-0000-0000-0000-000000000000}"/>
  <bookViews>
    <workbookView xWindow="5460" yWindow="2480" windowWidth="25600" windowHeight="17160" xr2:uid="{CF7FF840-0EAF-4C0D-B4E4-A388761795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5" i="1" l="1"/>
  <c r="M35" i="1"/>
  <c r="AG35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10" i="1"/>
  <c r="I35" i="1"/>
  <c r="S35" i="1"/>
  <c r="J35" i="1" l="1"/>
  <c r="H35" i="1"/>
  <c r="G35" i="1"/>
  <c r="D34" i="1"/>
  <c r="D35" i="1" s="1"/>
  <c r="C34" i="1"/>
  <c r="C35" i="1" s="1"/>
  <c r="B34" i="1"/>
  <c r="B35" i="1" s="1"/>
  <c r="G37" i="1" l="1"/>
  <c r="B37" i="1"/>
  <c r="B38" i="1" s="1"/>
  <c r="G39" i="1" l="1"/>
</calcChain>
</file>

<file path=xl/sharedStrings.xml><?xml version="1.0" encoding="utf-8"?>
<sst xmlns="http://schemas.openxmlformats.org/spreadsheetml/2006/main" count="381" uniqueCount="218">
  <si>
    <t>.bed (GB)</t>
  </si>
  <si>
    <t>.bim (GB)</t>
  </si>
  <si>
    <t>Total GB</t>
  </si>
  <si>
    <t>Total per month (in pounds)</t>
  </si>
  <si>
    <t>Total cost in pounds)</t>
  </si>
  <si>
    <t>.fam (GB)</t>
  </si>
  <si>
    <t>stepa (£)</t>
  </si>
  <si>
    <t>stepb (£)</t>
  </si>
  <si>
    <t>Total cost for regenerating bed/bim/bam</t>
  </si>
  <si>
    <t>Total cost for storing bed/bim/bam</t>
  </si>
  <si>
    <t>chr</t>
  </si>
  <si>
    <t>45m</t>
  </si>
  <si>
    <t>33m</t>
  </si>
  <si>
    <t>29m</t>
  </si>
  <si>
    <t>14m</t>
  </si>
  <si>
    <t>13m</t>
  </si>
  <si>
    <t>1h 3m</t>
  </si>
  <si>
    <t>1h 6m</t>
  </si>
  <si>
    <t>60m</t>
  </si>
  <si>
    <t>50m</t>
  </si>
  <si>
    <t>41m</t>
  </si>
  <si>
    <t>time</t>
  </si>
  <si>
    <t>cost</t>
  </si>
  <si>
    <t>per year</t>
  </si>
  <si>
    <t>storage</t>
  </si>
  <si>
    <t>bgen</t>
  </si>
  <si>
    <t>qc</t>
  </si>
  <si>
    <t>GWAS</t>
  </si>
  <si>
    <t>Total</t>
  </si>
  <si>
    <t>XY</t>
  </si>
  <si>
    <t>1h10m</t>
  </si>
  <si>
    <t>1h16m</t>
  </si>
  <si>
    <t>59m</t>
  </si>
  <si>
    <t>54m</t>
  </si>
  <si>
    <t>X</t>
  </si>
  <si>
    <t>26m</t>
  </si>
  <si>
    <t>4m</t>
  </si>
  <si>
    <t>46m</t>
  </si>
  <si>
    <t>44m</t>
  </si>
  <si>
    <t>25m</t>
  </si>
  <si>
    <t>30m</t>
  </si>
  <si>
    <t>24m</t>
  </si>
  <si>
    <t>21m</t>
  </si>
  <si>
    <t>20m</t>
  </si>
  <si>
    <t>low priority, mem1_ssd1_x8</t>
  </si>
  <si>
    <t xml:space="preserve">single step QC + analysis </t>
  </si>
  <si>
    <t>low priority, mem1_ssd1_x36</t>
  </si>
  <si>
    <t xml:space="preserve">*storage space not large enough, </t>
  </si>
  <si>
    <t>56m</t>
  </si>
  <si>
    <t>42m</t>
  </si>
  <si>
    <t>38m</t>
  </si>
  <si>
    <t>35m</t>
  </si>
  <si>
    <t>39m</t>
  </si>
  <si>
    <t>27m</t>
  </si>
  <si>
    <t>52m</t>
  </si>
  <si>
    <t>18m</t>
  </si>
  <si>
    <t>16m</t>
  </si>
  <si>
    <t>1h 16m</t>
  </si>
  <si>
    <t>1h 20m</t>
  </si>
  <si>
    <t>1h 7m</t>
  </si>
  <si>
    <t>1h 4m</t>
  </si>
  <si>
    <t>53m</t>
  </si>
  <si>
    <t>34m</t>
  </si>
  <si>
    <t>3m</t>
  </si>
  <si>
    <t xml:space="preserve">need larger instance </t>
  </si>
  <si>
    <t>low priority, mem1_ssd1_x16</t>
  </si>
  <si>
    <t>*</t>
  </si>
  <si>
    <t>raw bgen files</t>
  </si>
  <si>
    <t>pgen files</t>
  </si>
  <si>
    <t>On-demand</t>
  </si>
  <si>
    <t>GBP/hr</t>
  </si>
  <si>
    <t>Spot</t>
  </si>
  <si>
    <t>Instance</t>
  </si>
  <si>
    <t>Type</t>
  </si>
  <si>
    <t>EC2</t>
  </si>
  <si>
    <t>vCPUs</t>
  </si>
  <si>
    <t>mem1_ssd1</t>
  </si>
  <si>
    <t>mem1_ssd1_v2_x2</t>
  </si>
  <si>
    <t>c5d.large</t>
  </si>
  <si>
    <t>SSD</t>
  </si>
  <si>
    <t>mem1_ssd1_v2_x4</t>
  </si>
  <si>
    <t>c5d.xlarge</t>
  </si>
  <si>
    <t>mem1_ssd1_v2_x8</t>
  </si>
  <si>
    <t>c5d.2xlarge</t>
  </si>
  <si>
    <t>mem1_ssd1_v2_x16</t>
  </si>
  <si>
    <t>c5d.4xlarge</t>
  </si>
  <si>
    <t>mem1_ssd1_v2_x36</t>
  </si>
  <si>
    <t>c5d.9xlarge</t>
  </si>
  <si>
    <t>mem1_ssd1_v2_x72</t>
  </si>
  <si>
    <t>c5d.18xlarge</t>
  </si>
  <si>
    <t>mem1_ssd2</t>
  </si>
  <si>
    <t>mem1_ssd2_v2_x2</t>
  </si>
  <si>
    <t>c5.large</t>
  </si>
  <si>
    <t>EBS-gp2</t>
  </si>
  <si>
    <t>mem1_ssd2_v2_x4</t>
  </si>
  <si>
    <t>c5.xlarge</t>
  </si>
  <si>
    <t>mem1_ssd2_v2_x8</t>
  </si>
  <si>
    <t>c5.2xlarge</t>
  </si>
  <si>
    <t>mem1_hdd1</t>
  </si>
  <si>
    <t>mem1_hdd1_v2_x2</t>
  </si>
  <si>
    <t>EBS-st1</t>
  </si>
  <si>
    <t>mem1_hdd1_v2_x4</t>
  </si>
  <si>
    <t>mem1_hdd1_v2_x8</t>
  </si>
  <si>
    <t>mem1_hdd1_v2_x16</t>
  </si>
  <si>
    <t>c5.4xlarge</t>
  </si>
  <si>
    <t>Memory (GiB)</t>
  </si>
  <si>
    <t>Storage (GiB)</t>
  </si>
  <si>
    <t>mem1_hdd1_v2_x36</t>
  </si>
  <si>
    <t>c5.9xlarge</t>
  </si>
  <si>
    <t>mem1_hdd1_v2_x72</t>
  </si>
  <si>
    <t>c5.18xlarge</t>
  </si>
  <si>
    <t>mem1_hdd1_v2_x96</t>
  </si>
  <si>
    <t>c5.24xlarge</t>
  </si>
  <si>
    <t>mem1_hdd1_x2</t>
  </si>
  <si>
    <t>c4.large</t>
  </si>
  <si>
    <t>mem1_hdd1_x4</t>
  </si>
  <si>
    <t>c4.xlarge</t>
  </si>
  <si>
    <t>mem1_hdd1_x8</t>
  </si>
  <si>
    <t>c4.2xlarge</t>
  </si>
  <si>
    <t>mem1_hdd1_x16</t>
  </si>
  <si>
    <t>c4.4xlarge</t>
  </si>
  <si>
    <t>mem1_hdd1_x36</t>
  </si>
  <si>
    <t>c4.8xlarge</t>
  </si>
  <si>
    <t>mem2_hdd2</t>
  </si>
  <si>
    <t>mem2_hdd2_v2_x2</t>
  </si>
  <si>
    <t>m5.large</t>
  </si>
  <si>
    <t>mem2_hdd2_v2_x4</t>
  </si>
  <si>
    <t>m5.xlarge</t>
  </si>
  <si>
    <t>mem2_ssd1</t>
  </si>
  <si>
    <t>mem2_ssd1_v2_x2</t>
  </si>
  <si>
    <t>m5d.large</t>
  </si>
  <si>
    <t>mem2_ssd1_v2_x4</t>
  </si>
  <si>
    <t>m5d.xlarge</t>
  </si>
  <si>
    <t>mem2_ssd1_v2_x8</t>
  </si>
  <si>
    <t>m5d.2xlarge</t>
  </si>
  <si>
    <t>mem2_ssd1_v2_x16</t>
  </si>
  <si>
    <t>m5d.4xlarge</t>
  </si>
  <si>
    <t>mem2_ssd1_v2_x32</t>
  </si>
  <si>
    <t>m5d.8xlarge</t>
  </si>
  <si>
    <t>mem2_ssd1_v2_x48</t>
  </si>
  <si>
    <t>m5d.12xlarge</t>
  </si>
  <si>
    <t>mem2_ssd1_v2_x64</t>
  </si>
  <si>
    <t>m5d.16xlarge</t>
  </si>
  <si>
    <t>mem2_ssd1_v2_x96</t>
  </si>
  <si>
    <t>m5d.24xlarge</t>
  </si>
  <si>
    <t>mem2_ssd2</t>
  </si>
  <si>
    <t>mem2_ssd2_v2_x2</t>
  </si>
  <si>
    <t>mem2_ssd2_v2_x4</t>
  </si>
  <si>
    <t>mem2_ssd2_v2_x8</t>
  </si>
  <si>
    <t>m5.2xlarge</t>
  </si>
  <si>
    <t>mem2_ssd2_v2_x16</t>
  </si>
  <si>
    <t>m5.4xlarge</t>
  </si>
  <si>
    <t>mem2_ssd2_v2_x32</t>
  </si>
  <si>
    <t>m5.8xlarge</t>
  </si>
  <si>
    <t>mem2_ssd2_v2_x48</t>
  </si>
  <si>
    <t>m5.12xlarge</t>
  </si>
  <si>
    <t>mem2_ssd2_v2_x64</t>
  </si>
  <si>
    <t>m5.16xlarge</t>
  </si>
  <si>
    <t>mem2_ssd2_v2_x96</t>
  </si>
  <si>
    <t>m5.24xlarge</t>
  </si>
  <si>
    <t>mem2_ssd2_x2</t>
  </si>
  <si>
    <t>m4.large</t>
  </si>
  <si>
    <t>mem2_ssd2_x4</t>
  </si>
  <si>
    <t>m4.xlarge</t>
  </si>
  <si>
    <t>mem2_ssd2_x8</t>
  </si>
  <si>
    <t>m4.2xlarge</t>
  </si>
  <si>
    <t>mem2_ssd2_x16</t>
  </si>
  <si>
    <t>m4.4xlarge</t>
  </si>
  <si>
    <t>mem2_ssd2_x40</t>
  </si>
  <si>
    <t>m4.10xlarge</t>
  </si>
  <si>
    <t>mem2_ssd2_x64</t>
  </si>
  <si>
    <t>m4.16xlarge</t>
  </si>
  <si>
    <t>instance</t>
  </si>
  <si>
    <t>optimizing instance choice per chr</t>
  </si>
  <si>
    <t>low priority, mem2_ssd1_x16</t>
  </si>
  <si>
    <t>total storage**</t>
  </si>
  <si>
    <t>**storage is not as big as specs say (e.g. 600GB is actually 562 available)</t>
  </si>
  <si>
    <t>queue/restarts</t>
  </si>
  <si>
    <t>normal</t>
  </si>
  <si>
    <t>high</t>
  </si>
  <si>
    <t>1h15</t>
  </si>
  <si>
    <t>1h13</t>
  </si>
  <si>
    <t>1h7</t>
  </si>
  <si>
    <t>48m</t>
  </si>
  <si>
    <t>57m</t>
  </si>
  <si>
    <t>58m</t>
  </si>
  <si>
    <t>10m*</t>
  </si>
  <si>
    <t>51m</t>
  </si>
  <si>
    <t>47m*</t>
  </si>
  <si>
    <t>48m*</t>
  </si>
  <si>
    <t>36m</t>
  </si>
  <si>
    <t>1m</t>
  </si>
  <si>
    <t>1h29m</t>
  </si>
  <si>
    <t>1h48m</t>
  </si>
  <si>
    <t>1h21m</t>
  </si>
  <si>
    <t>1h14</t>
  </si>
  <si>
    <t>1h12</t>
  </si>
  <si>
    <t>1h5</t>
  </si>
  <si>
    <t>32m</t>
  </si>
  <si>
    <t>37m</t>
  </si>
  <si>
    <t>28m</t>
  </si>
  <si>
    <t>50m*</t>
  </si>
  <si>
    <t>52m*</t>
  </si>
  <si>
    <t>1h*</t>
  </si>
  <si>
    <t>55m*</t>
  </si>
  <si>
    <t>GB</t>
  </si>
  <si>
    <t>AND preloaded swissarmyknife files take ~35GB space!</t>
  </si>
  <si>
    <t>+need space for temporary file writing during conversion</t>
  </si>
  <si>
    <t>So user files need to be max ~1/2 of instance storage space</t>
  </si>
  <si>
    <t>breakpoint # GWASs per year:</t>
  </si>
  <si>
    <t>low priority, mem1_ssd1_x8 / mem2_ssd1_x8 (conversion), mem1_ssd1_x16/mem2_ssd1_x16 for gwas</t>
  </si>
  <si>
    <t>Comparison of storage and analysis costs for run CTG-UKB GWAS pipeline on the RAP</t>
  </si>
  <si>
    <t>Established CTG pipeline included PLINK analyses on a set of QC-passing SNPs and individuals (per ancestry group) after filtering and hardcalling bgen files</t>
  </si>
  <si>
    <t>Here we compare costs for regenerating these files for each GWAS analysis (single step) vs. recreating the files and storing them to use for (multiple) GWASs</t>
  </si>
  <si>
    <t>Separate steps for bgen conversion+QC+GWAS</t>
  </si>
  <si>
    <t>Method</t>
  </si>
  <si>
    <t>Instance type</t>
  </si>
  <si>
    <t>RATE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</si>
</sst>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u/>
      <sz val="11"/>
      <color theme="1"/>
      <name val="Aptos Narrow"/>
      <family val="2"/>
      <scheme val="minor"/>
    </font>
    <font>
      <u/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4" xfId="0" applyBorder="1"/>
    <xf numFmtId="0" fontId="1" fillId="0" borderId="0" xfId="0" applyFont="1"/>
    <xf numFmtId="0" fontId="2" fillId="0" borderId="0" xfId="0" applyFont="1"/>
    <xf numFmtId="0" fontId="0" fillId="0" borderId="0" xfId="0" applyFill="1" applyBorder="1" applyAlignment="1">
      <alignment horizontal="left" vertical="center"/>
    </xf>
    <xf numFmtId="0" fontId="0" fillId="0" borderId="0" xfId="0" quotePrefix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DDF48-B015-4C76-BF21-EB7C3880C97D}">
  <dimension ref="A1:AS60"/>
  <sheetViews>
    <sheetView tabSelected="1" zoomScale="92" workbookViewId="0">
      <selection activeCell="J35" sqref="J35"/>
    </sheetView>
  </sheetViews>
  <sheetFormatPr baseColWidth="10" defaultColWidth="8.83203125" defaultRowHeight="15" x14ac:dyDescent="0.2"/>
  <cols>
    <col min="1" max="1" width="22.1640625" customWidth="1"/>
    <col min="2" max="4" width="8.83203125" customWidth="1"/>
    <col min="5" max="5" width="4.33203125" style="1" customWidth="1"/>
    <col min="6" max="6" width="35.5" customWidth="1"/>
    <col min="7" max="11" width="8.83203125" customWidth="1"/>
    <col min="19" max="20" width="8.83203125" customWidth="1"/>
    <col min="25" max="25" width="10.83203125" customWidth="1"/>
    <col min="26" max="29" width="8.83203125" customWidth="1"/>
    <col min="30" max="30" width="11.83203125" customWidth="1"/>
    <col min="38" max="38" width="19.83203125" customWidth="1"/>
    <col min="39" max="42" width="9.83203125" customWidth="1"/>
  </cols>
  <sheetData>
    <row r="1" spans="1:45" x14ac:dyDescent="0.2">
      <c r="A1" s="21" t="s">
        <v>211</v>
      </c>
    </row>
    <row r="2" spans="1:45" x14ac:dyDescent="0.2">
      <c r="A2" t="s">
        <v>212</v>
      </c>
    </row>
    <row r="3" spans="1:45" x14ac:dyDescent="0.2">
      <c r="A3" t="s">
        <v>213</v>
      </c>
    </row>
    <row r="5" spans="1:45" x14ac:dyDescent="0.2">
      <c r="A5" s="25" t="s">
        <v>215</v>
      </c>
      <c r="F5" s="25" t="s">
        <v>214</v>
      </c>
      <c r="M5" s="25" t="s">
        <v>45</v>
      </c>
      <c r="P5" s="26" t="s">
        <v>45</v>
      </c>
      <c r="Q5" s="22"/>
      <c r="S5" s="25" t="s">
        <v>45</v>
      </c>
      <c r="V5" s="25" t="s">
        <v>45</v>
      </c>
      <c r="AA5" s="25" t="s">
        <v>173</v>
      </c>
    </row>
    <row r="6" spans="1:45" x14ac:dyDescent="0.2">
      <c r="A6" t="s">
        <v>216</v>
      </c>
      <c r="F6" t="s">
        <v>210</v>
      </c>
      <c r="M6" t="s">
        <v>174</v>
      </c>
      <c r="P6" s="22" t="s">
        <v>65</v>
      </c>
      <c r="Q6" s="22"/>
      <c r="S6" t="s">
        <v>46</v>
      </c>
      <c r="V6" t="s">
        <v>44</v>
      </c>
      <c r="AB6" t="s">
        <v>67</v>
      </c>
      <c r="AC6" t="s">
        <v>68</v>
      </c>
      <c r="AD6" t="s">
        <v>175</v>
      </c>
      <c r="AE6" t="s">
        <v>172</v>
      </c>
      <c r="AL6" t="s">
        <v>217</v>
      </c>
    </row>
    <row r="7" spans="1:45" x14ac:dyDescent="0.2">
      <c r="L7" s="21"/>
    </row>
    <row r="8" spans="1:45" ht="16" thickBot="1" x14ac:dyDescent="0.25">
      <c r="A8" t="s">
        <v>24</v>
      </c>
      <c r="G8" t="s">
        <v>25</v>
      </c>
      <c r="H8" t="s">
        <v>26</v>
      </c>
      <c r="I8" t="s">
        <v>27</v>
      </c>
      <c r="J8" t="s">
        <v>28</v>
      </c>
      <c r="AR8" t="s">
        <v>69</v>
      </c>
      <c r="AS8" t="s">
        <v>71</v>
      </c>
    </row>
    <row r="9" spans="1:45" ht="16" thickBot="1" x14ac:dyDescent="0.25">
      <c r="A9" s="8" t="s">
        <v>10</v>
      </c>
      <c r="B9" s="4" t="s">
        <v>0</v>
      </c>
      <c r="C9" s="5" t="s">
        <v>1</v>
      </c>
      <c r="D9" s="7" t="s">
        <v>5</v>
      </c>
      <c r="E9" s="6"/>
      <c r="F9" s="5"/>
      <c r="G9" s="4" t="s">
        <v>6</v>
      </c>
      <c r="H9" s="5" t="s">
        <v>7</v>
      </c>
      <c r="I9" s="19"/>
      <c r="J9" s="20"/>
      <c r="L9" s="8" t="s">
        <v>10</v>
      </c>
      <c r="M9" t="s">
        <v>22</v>
      </c>
      <c r="N9" t="s">
        <v>21</v>
      </c>
      <c r="P9" t="s">
        <v>22</v>
      </c>
      <c r="Q9" t="s">
        <v>21</v>
      </c>
      <c r="S9" t="s">
        <v>22</v>
      </c>
      <c r="T9" t="s">
        <v>21</v>
      </c>
      <c r="V9" t="s">
        <v>22</v>
      </c>
      <c r="W9" t="s">
        <v>21</v>
      </c>
      <c r="AA9" s="8" t="s">
        <v>10</v>
      </c>
      <c r="AB9" s="4" t="s">
        <v>205</v>
      </c>
      <c r="AC9" s="4" t="s">
        <v>205</v>
      </c>
      <c r="AD9" s="4"/>
      <c r="AE9" s="4"/>
      <c r="AG9" t="s">
        <v>22</v>
      </c>
      <c r="AH9" t="s">
        <v>21</v>
      </c>
      <c r="AI9" t="s">
        <v>177</v>
      </c>
      <c r="AL9" t="s">
        <v>72</v>
      </c>
      <c r="AM9" t="s">
        <v>74</v>
      </c>
      <c r="AN9" t="s">
        <v>75</v>
      </c>
      <c r="AO9" t="s">
        <v>105</v>
      </c>
      <c r="AP9" t="s">
        <v>106</v>
      </c>
      <c r="AQ9" t="s">
        <v>73</v>
      </c>
      <c r="AR9" t="s">
        <v>70</v>
      </c>
      <c r="AS9" t="s">
        <v>70</v>
      </c>
    </row>
    <row r="10" spans="1:45" x14ac:dyDescent="0.2">
      <c r="A10" s="9">
        <v>1</v>
      </c>
      <c r="B10" s="11">
        <v>91.49</v>
      </c>
      <c r="C10" s="2">
        <v>2.81E-2</v>
      </c>
      <c r="D10" s="12">
        <v>9.2300000000000004E-3</v>
      </c>
      <c r="E10" s="3"/>
      <c r="F10" s="2"/>
      <c r="G10" s="11">
        <v>0.32529999999999998</v>
      </c>
      <c r="H10" s="2">
        <v>3.6799999999999999E-2</v>
      </c>
      <c r="I10" s="16">
        <v>7.1800000000000003E-2</v>
      </c>
      <c r="J10" s="17">
        <f>SUM(G10:I10)</f>
        <v>0.43389999999999995</v>
      </c>
      <c r="L10" s="9">
        <v>1</v>
      </c>
      <c r="M10">
        <v>0.18010000000000001</v>
      </c>
      <c r="N10" t="s">
        <v>192</v>
      </c>
      <c r="P10">
        <v>0.10100000000000001</v>
      </c>
      <c r="Q10" t="s">
        <v>201</v>
      </c>
      <c r="S10">
        <v>0.6613</v>
      </c>
      <c r="T10" t="s">
        <v>30</v>
      </c>
      <c r="V10" t="s">
        <v>66</v>
      </c>
      <c r="AA10" s="9">
        <v>1</v>
      </c>
      <c r="AB10" s="11">
        <v>182</v>
      </c>
      <c r="AC10" s="11">
        <v>67</v>
      </c>
      <c r="AD10" s="11">
        <v>441</v>
      </c>
      <c r="AE10" s="11" t="s">
        <v>135</v>
      </c>
      <c r="AG10">
        <v>0.17879999999999999</v>
      </c>
      <c r="AH10" t="s">
        <v>13</v>
      </c>
      <c r="AI10" t="s">
        <v>178</v>
      </c>
      <c r="AL10" t="s">
        <v>76</v>
      </c>
    </row>
    <row r="11" spans="1:45" x14ac:dyDescent="0.2">
      <c r="A11" s="9">
        <v>2</v>
      </c>
      <c r="B11" s="11">
        <v>100.52</v>
      </c>
      <c r="C11" s="2">
        <v>3.0939999999999999E-2</v>
      </c>
      <c r="D11" s="12">
        <v>9.2300000000000004E-3</v>
      </c>
      <c r="E11" s="3"/>
      <c r="F11" s="2"/>
      <c r="G11" s="11">
        <v>0.3377</v>
      </c>
      <c r="H11" s="2">
        <v>4.1099999999999998E-2</v>
      </c>
      <c r="I11" s="16">
        <v>8.5199999999999998E-2</v>
      </c>
      <c r="J11" s="17">
        <f t="shared" ref="J11:J31" si="0">SUM(G11:I11)</f>
        <v>0.46400000000000002</v>
      </c>
      <c r="L11" s="9">
        <v>2</v>
      </c>
      <c r="M11">
        <v>0.21809999999999999</v>
      </c>
      <c r="N11" t="s">
        <v>193</v>
      </c>
      <c r="P11">
        <v>0.105</v>
      </c>
      <c r="Q11" t="s">
        <v>202</v>
      </c>
      <c r="S11">
        <v>0.54690000000000005</v>
      </c>
      <c r="T11" t="s">
        <v>31</v>
      </c>
      <c r="V11" t="s">
        <v>66</v>
      </c>
      <c r="AA11" s="9">
        <v>2</v>
      </c>
      <c r="AB11" s="11">
        <v>189</v>
      </c>
      <c r="AC11" s="11">
        <v>74</v>
      </c>
      <c r="AD11" s="11">
        <v>434</v>
      </c>
      <c r="AE11" s="11" t="s">
        <v>135</v>
      </c>
      <c r="AG11">
        <v>0.19209999999999999</v>
      </c>
      <c r="AH11" t="s">
        <v>51</v>
      </c>
      <c r="AI11" t="s">
        <v>178</v>
      </c>
      <c r="AL11" s="21" t="s">
        <v>77</v>
      </c>
      <c r="AM11" s="21" t="s">
        <v>78</v>
      </c>
      <c r="AN11" s="21">
        <v>2</v>
      </c>
      <c r="AO11" s="21">
        <v>4</v>
      </c>
      <c r="AP11" s="21">
        <v>50</v>
      </c>
      <c r="AQ11" s="21" t="s">
        <v>79</v>
      </c>
      <c r="AR11" s="21">
        <v>5.4600000000000003E-2</v>
      </c>
      <c r="AS11" s="21">
        <v>1.46E-2</v>
      </c>
    </row>
    <row r="12" spans="1:45" x14ac:dyDescent="0.2">
      <c r="A12" s="9">
        <v>3</v>
      </c>
      <c r="B12" s="11">
        <v>86.62</v>
      </c>
      <c r="C12" s="2">
        <v>2.648E-2</v>
      </c>
      <c r="D12" s="12">
        <v>9.2300000000000004E-3</v>
      </c>
      <c r="E12" s="3"/>
      <c r="F12" s="2"/>
      <c r="G12" s="11">
        <v>0.28160000000000002</v>
      </c>
      <c r="H12" s="2">
        <v>3.5400000000000001E-2</v>
      </c>
      <c r="I12" s="16">
        <v>0.14499999999999999</v>
      </c>
      <c r="J12" s="17">
        <f t="shared" si="0"/>
        <v>0.46199999999999997</v>
      </c>
      <c r="L12" s="9">
        <v>3</v>
      </c>
      <c r="M12">
        <v>0.16420000000000001</v>
      </c>
      <c r="N12" t="s">
        <v>194</v>
      </c>
      <c r="P12">
        <v>0.1221</v>
      </c>
      <c r="Q12" t="s">
        <v>203</v>
      </c>
      <c r="S12">
        <v>0.36220000000000002</v>
      </c>
      <c r="T12" t="s">
        <v>16</v>
      </c>
      <c r="V12" t="s">
        <v>66</v>
      </c>
      <c r="AA12" s="9">
        <v>3</v>
      </c>
      <c r="AB12" s="11">
        <v>157</v>
      </c>
      <c r="AC12" s="11">
        <v>63</v>
      </c>
      <c r="AD12" s="11">
        <v>369</v>
      </c>
      <c r="AE12" s="11" t="s">
        <v>135</v>
      </c>
      <c r="AG12">
        <v>0.73029999999999995</v>
      </c>
      <c r="AH12" t="s">
        <v>42</v>
      </c>
      <c r="AI12" t="s">
        <v>179</v>
      </c>
      <c r="AL12" t="s">
        <v>80</v>
      </c>
      <c r="AM12" t="s">
        <v>81</v>
      </c>
      <c r="AN12">
        <v>4</v>
      </c>
      <c r="AO12">
        <v>8</v>
      </c>
      <c r="AP12">
        <v>100</v>
      </c>
      <c r="AQ12" t="s">
        <v>79</v>
      </c>
      <c r="AR12">
        <v>0.10920000000000001</v>
      </c>
      <c r="AS12">
        <v>2.92E-2</v>
      </c>
    </row>
    <row r="13" spans="1:45" x14ac:dyDescent="0.2">
      <c r="A13" s="9">
        <v>4</v>
      </c>
      <c r="B13" s="11">
        <v>86.51</v>
      </c>
      <c r="C13" s="2">
        <v>2.6499999999999999E-2</v>
      </c>
      <c r="D13" s="12">
        <v>9.2300000000000004E-3</v>
      </c>
      <c r="E13" s="3"/>
      <c r="F13" s="2"/>
      <c r="G13" s="11">
        <v>0.2823</v>
      </c>
      <c r="H13" s="2">
        <v>3.5299999999999998E-2</v>
      </c>
      <c r="I13" s="16">
        <v>6.9699999999999998E-2</v>
      </c>
      <c r="J13" s="17">
        <f t="shared" si="0"/>
        <v>0.38729999999999998</v>
      </c>
      <c r="L13" s="9">
        <v>4</v>
      </c>
      <c r="M13">
        <v>0.16370000000000001</v>
      </c>
      <c r="N13" t="s">
        <v>194</v>
      </c>
      <c r="P13">
        <v>0.1115</v>
      </c>
      <c r="Q13" t="s">
        <v>204</v>
      </c>
      <c r="S13">
        <v>0.33739999999999998</v>
      </c>
      <c r="T13" t="s">
        <v>17</v>
      </c>
      <c r="V13" t="s">
        <v>66</v>
      </c>
      <c r="AA13" s="9">
        <v>4</v>
      </c>
      <c r="AB13" s="11">
        <v>161</v>
      </c>
      <c r="AC13" s="11">
        <v>64</v>
      </c>
      <c r="AD13" s="11">
        <v>381</v>
      </c>
      <c r="AE13" s="11" t="s">
        <v>135</v>
      </c>
      <c r="AG13">
        <v>0.74719999999999998</v>
      </c>
      <c r="AH13" t="s">
        <v>43</v>
      </c>
      <c r="AI13" t="s">
        <v>179</v>
      </c>
      <c r="AL13" s="21" t="s">
        <v>82</v>
      </c>
      <c r="AM13" s="21" t="s">
        <v>83</v>
      </c>
      <c r="AN13" s="21">
        <v>8</v>
      </c>
      <c r="AO13" s="21">
        <v>16</v>
      </c>
      <c r="AP13" s="21">
        <v>200</v>
      </c>
      <c r="AQ13" s="21" t="s">
        <v>79</v>
      </c>
      <c r="AR13" s="21">
        <v>0.21840000000000001</v>
      </c>
      <c r="AS13" s="21">
        <v>5.8400000000000001E-2</v>
      </c>
    </row>
    <row r="14" spans="1:45" x14ac:dyDescent="0.2">
      <c r="A14" s="9">
        <v>5</v>
      </c>
      <c r="B14" s="11">
        <v>77.459999999999994</v>
      </c>
      <c r="C14" s="2">
        <v>2.367E-2</v>
      </c>
      <c r="D14" s="12">
        <v>9.2300000000000004E-3</v>
      </c>
      <c r="E14" s="3"/>
      <c r="F14" s="2"/>
      <c r="G14" s="11">
        <v>0.25640000000000002</v>
      </c>
      <c r="H14" s="2">
        <v>3.2000000000000001E-2</v>
      </c>
      <c r="I14" s="16">
        <v>6.2199999999999998E-2</v>
      </c>
      <c r="J14" s="17">
        <f t="shared" si="0"/>
        <v>0.35059999999999997</v>
      </c>
      <c r="L14" s="9">
        <v>5</v>
      </c>
      <c r="M14">
        <v>0.14910000000000001</v>
      </c>
      <c r="N14" t="s">
        <v>195</v>
      </c>
      <c r="P14">
        <v>0.15260000000000001</v>
      </c>
      <c r="Q14" t="s">
        <v>57</v>
      </c>
      <c r="S14">
        <v>0.31</v>
      </c>
      <c r="T14" t="s">
        <v>18</v>
      </c>
      <c r="V14" t="s">
        <v>66</v>
      </c>
      <c r="AA14" s="9">
        <v>5</v>
      </c>
      <c r="AB14" s="11">
        <v>142</v>
      </c>
      <c r="AC14" s="11">
        <v>58</v>
      </c>
      <c r="AD14" s="11">
        <v>352</v>
      </c>
      <c r="AE14" s="11" t="s">
        <v>135</v>
      </c>
      <c r="AG14">
        <v>0.15129999999999999</v>
      </c>
      <c r="AH14" t="s">
        <v>180</v>
      </c>
      <c r="AI14" t="s">
        <v>178</v>
      </c>
      <c r="AL14" s="21" t="s">
        <v>84</v>
      </c>
      <c r="AM14" s="21" t="s">
        <v>85</v>
      </c>
      <c r="AN14" s="21">
        <v>16</v>
      </c>
      <c r="AO14" s="21">
        <v>32</v>
      </c>
      <c r="AP14" s="21">
        <v>400</v>
      </c>
      <c r="AQ14" s="21" t="s">
        <v>79</v>
      </c>
      <c r="AR14" s="21">
        <v>0.43680000000000002</v>
      </c>
      <c r="AS14" s="21">
        <v>0.1168</v>
      </c>
    </row>
    <row r="15" spans="1:45" x14ac:dyDescent="0.2">
      <c r="A15" s="9">
        <v>6</v>
      </c>
      <c r="B15" s="11">
        <v>80.17</v>
      </c>
      <c r="C15" s="2">
        <v>2.4389999999999998E-2</v>
      </c>
      <c r="D15" s="12">
        <v>9.2300000000000004E-3</v>
      </c>
      <c r="E15" s="3"/>
      <c r="F15" s="2"/>
      <c r="G15" s="11">
        <v>0.25240000000000001</v>
      </c>
      <c r="H15" s="2">
        <v>3.2500000000000001E-2</v>
      </c>
      <c r="I15" s="16">
        <v>6.7500000000000004E-2</v>
      </c>
      <c r="J15" s="17">
        <f t="shared" si="0"/>
        <v>0.35240000000000005</v>
      </c>
      <c r="L15" s="9">
        <v>6</v>
      </c>
      <c r="M15">
        <v>0.14599999999999999</v>
      </c>
      <c r="N15" t="s">
        <v>196</v>
      </c>
      <c r="P15">
        <v>0.16189999999999999</v>
      </c>
      <c r="Q15" t="s">
        <v>58</v>
      </c>
      <c r="S15">
        <v>0.39279999999999998</v>
      </c>
      <c r="T15" t="s">
        <v>32</v>
      </c>
      <c r="V15" t="s">
        <v>66</v>
      </c>
      <c r="AA15" s="9">
        <v>6</v>
      </c>
      <c r="AB15" s="11">
        <v>144</v>
      </c>
      <c r="AC15" s="11">
        <v>58</v>
      </c>
      <c r="AD15" s="11">
        <v>333</v>
      </c>
      <c r="AE15" s="11" t="s">
        <v>135</v>
      </c>
      <c r="AG15">
        <v>0.14710000000000001</v>
      </c>
      <c r="AH15" t="s">
        <v>181</v>
      </c>
      <c r="AI15" t="s">
        <v>178</v>
      </c>
      <c r="AL15" s="21" t="s">
        <v>86</v>
      </c>
      <c r="AM15" s="21" t="s">
        <v>87</v>
      </c>
      <c r="AN15" s="21">
        <v>36</v>
      </c>
      <c r="AO15" s="21">
        <v>72</v>
      </c>
      <c r="AP15" s="21">
        <v>900</v>
      </c>
      <c r="AQ15" s="21" t="s">
        <v>79</v>
      </c>
      <c r="AR15" s="21">
        <v>0.98280000000000001</v>
      </c>
      <c r="AS15" s="21">
        <v>0.26279999999999998</v>
      </c>
    </row>
    <row r="16" spans="1:45" x14ac:dyDescent="0.2">
      <c r="A16" s="9">
        <v>7</v>
      </c>
      <c r="B16" s="11">
        <v>69.650000000000006</v>
      </c>
      <c r="C16" s="2">
        <v>2.121E-2</v>
      </c>
      <c r="D16" s="12">
        <v>9.2300000000000004E-3</v>
      </c>
      <c r="E16" s="3"/>
      <c r="F16" s="2"/>
      <c r="G16" s="11">
        <v>0.23530000000000001</v>
      </c>
      <c r="H16" s="2">
        <v>2.92E-2</v>
      </c>
      <c r="I16" s="16">
        <v>5.96E-2</v>
      </c>
      <c r="J16" s="17">
        <f t="shared" si="0"/>
        <v>0.3241</v>
      </c>
      <c r="L16" s="9">
        <v>7</v>
      </c>
      <c r="M16">
        <v>0.1346</v>
      </c>
      <c r="N16" t="s">
        <v>182</v>
      </c>
      <c r="P16">
        <v>0.1346</v>
      </c>
      <c r="Q16" t="s">
        <v>59</v>
      </c>
      <c r="S16">
        <v>0.36480000000000001</v>
      </c>
      <c r="T16" t="s">
        <v>33</v>
      </c>
      <c r="V16" t="s">
        <v>66</v>
      </c>
      <c r="AA16" s="9">
        <v>7</v>
      </c>
      <c r="AB16" s="11">
        <v>134</v>
      </c>
      <c r="AC16" s="11">
        <v>53</v>
      </c>
      <c r="AD16" s="11">
        <v>325</v>
      </c>
      <c r="AE16" s="11" t="s">
        <v>84</v>
      </c>
      <c r="AG16">
        <v>0.13450000000000001</v>
      </c>
      <c r="AH16" t="s">
        <v>182</v>
      </c>
      <c r="AI16" t="s">
        <v>178</v>
      </c>
      <c r="AL16" t="s">
        <v>88</v>
      </c>
      <c r="AM16" t="s">
        <v>89</v>
      </c>
      <c r="AN16">
        <v>72</v>
      </c>
      <c r="AO16">
        <v>144</v>
      </c>
      <c r="AP16">
        <v>1800</v>
      </c>
      <c r="AQ16" t="s">
        <v>79</v>
      </c>
      <c r="AR16">
        <v>1.9656</v>
      </c>
      <c r="AS16">
        <v>0.52559999999999996</v>
      </c>
    </row>
    <row r="17" spans="1:45" x14ac:dyDescent="0.2">
      <c r="A17" s="9">
        <v>8</v>
      </c>
      <c r="B17" s="11">
        <v>66.650000000000006</v>
      </c>
      <c r="C17" s="2">
        <v>2.0209999999999999E-2</v>
      </c>
      <c r="D17" s="12">
        <v>9.2300000000000004E-3</v>
      </c>
      <c r="E17" s="3"/>
      <c r="F17" s="2"/>
      <c r="G17" s="11">
        <v>0.2218</v>
      </c>
      <c r="H17" s="2">
        <v>2.7699999999999999E-2</v>
      </c>
      <c r="I17" s="16">
        <v>5.3999999999999999E-2</v>
      </c>
      <c r="J17" s="17">
        <f t="shared" si="0"/>
        <v>0.30349999999999999</v>
      </c>
      <c r="L17" s="9">
        <v>8</v>
      </c>
      <c r="M17">
        <v>0.13150000000000001</v>
      </c>
      <c r="N17" t="s">
        <v>197</v>
      </c>
      <c r="P17">
        <v>0.12870000000000001</v>
      </c>
      <c r="Q17" t="s">
        <v>60</v>
      </c>
      <c r="S17">
        <v>0.38940000000000002</v>
      </c>
      <c r="T17" t="s">
        <v>19</v>
      </c>
      <c r="V17" t="s">
        <v>66</v>
      </c>
      <c r="AA17" s="9">
        <v>8</v>
      </c>
      <c r="AB17" s="11">
        <v>123</v>
      </c>
      <c r="AC17" s="11">
        <v>50</v>
      </c>
      <c r="AD17" s="11">
        <v>268</v>
      </c>
      <c r="AE17" s="11" t="s">
        <v>84</v>
      </c>
      <c r="AG17">
        <v>0.4874</v>
      </c>
      <c r="AH17" t="s">
        <v>32</v>
      </c>
      <c r="AI17" t="s">
        <v>179</v>
      </c>
      <c r="AL17" t="s">
        <v>90</v>
      </c>
    </row>
    <row r="18" spans="1:45" x14ac:dyDescent="0.2">
      <c r="A18" s="9">
        <v>9</v>
      </c>
      <c r="B18" s="11">
        <v>51.64</v>
      </c>
      <c r="C18" s="2">
        <v>1.5720000000000001E-2</v>
      </c>
      <c r="D18" s="12">
        <v>9.2300000000000004E-3</v>
      </c>
      <c r="E18" s="3"/>
      <c r="F18" s="2"/>
      <c r="G18" s="11">
        <v>0.17879999999999999</v>
      </c>
      <c r="H18" s="2">
        <v>2.23E-2</v>
      </c>
      <c r="I18" s="16">
        <v>4.6699999999999998E-2</v>
      </c>
      <c r="J18" s="17">
        <f t="shared" si="0"/>
        <v>0.24779999999999999</v>
      </c>
      <c r="L18" s="9">
        <v>9</v>
      </c>
      <c r="M18">
        <v>0.1033</v>
      </c>
      <c r="N18" t="s">
        <v>187</v>
      </c>
      <c r="P18">
        <v>0.10630000000000001</v>
      </c>
      <c r="Q18" t="s">
        <v>61</v>
      </c>
      <c r="S18">
        <v>0.22409999999999999</v>
      </c>
      <c r="T18" t="s">
        <v>20</v>
      </c>
      <c r="V18" t="s">
        <v>66</v>
      </c>
      <c r="AA18" s="9">
        <v>9</v>
      </c>
      <c r="AB18" s="11">
        <v>104</v>
      </c>
      <c r="AC18" s="11">
        <v>40</v>
      </c>
      <c r="AD18" s="11">
        <v>222</v>
      </c>
      <c r="AE18" s="11" t="s">
        <v>84</v>
      </c>
      <c r="AG18">
        <v>0.4032</v>
      </c>
      <c r="AH18" t="s">
        <v>183</v>
      </c>
      <c r="AI18" t="s">
        <v>179</v>
      </c>
      <c r="AL18" t="s">
        <v>91</v>
      </c>
      <c r="AM18" t="s">
        <v>92</v>
      </c>
      <c r="AN18">
        <v>2</v>
      </c>
      <c r="AO18">
        <v>4</v>
      </c>
      <c r="AP18">
        <v>159</v>
      </c>
      <c r="AQ18" t="s">
        <v>93</v>
      </c>
      <c r="AR18">
        <v>7.0199999999999999E-2</v>
      </c>
      <c r="AS18">
        <v>3.6799999999999999E-2</v>
      </c>
    </row>
    <row r="19" spans="1:45" x14ac:dyDescent="0.2">
      <c r="A19" s="9">
        <v>10</v>
      </c>
      <c r="B19" s="11">
        <v>60.87</v>
      </c>
      <c r="C19" s="2">
        <v>1.9130000000000001E-2</v>
      </c>
      <c r="D19" s="12">
        <v>9.2300000000000004E-3</v>
      </c>
      <c r="E19" s="3"/>
      <c r="F19" s="2"/>
      <c r="G19" s="11">
        <v>0.20080000000000001</v>
      </c>
      <c r="H19" s="2">
        <v>2.5499999999999998E-2</v>
      </c>
      <c r="I19" s="16">
        <v>5.04E-2</v>
      </c>
      <c r="J19" s="17">
        <f t="shared" si="0"/>
        <v>0.2767</v>
      </c>
      <c r="L19" s="9">
        <v>10</v>
      </c>
      <c r="M19">
        <v>0.13109999999999999</v>
      </c>
      <c r="N19" t="s">
        <v>197</v>
      </c>
      <c r="P19">
        <v>0.13350000000000001</v>
      </c>
      <c r="Q19" t="s">
        <v>17</v>
      </c>
      <c r="S19">
        <v>0.34589999999999999</v>
      </c>
      <c r="T19" t="s">
        <v>37</v>
      </c>
      <c r="V19" t="s">
        <v>66</v>
      </c>
      <c r="AA19" s="9">
        <v>10</v>
      </c>
      <c r="AB19" s="11">
        <v>114</v>
      </c>
      <c r="AC19" s="11">
        <v>46</v>
      </c>
      <c r="AD19" s="11">
        <v>263</v>
      </c>
      <c r="AE19" s="11" t="s">
        <v>84</v>
      </c>
      <c r="AG19">
        <v>0.46760000000000002</v>
      </c>
      <c r="AH19" t="s">
        <v>184</v>
      </c>
      <c r="AI19" t="s">
        <v>179</v>
      </c>
      <c r="AL19" t="s">
        <v>94</v>
      </c>
      <c r="AM19" t="s">
        <v>95</v>
      </c>
      <c r="AN19">
        <v>4</v>
      </c>
      <c r="AO19">
        <v>8</v>
      </c>
      <c r="AP19">
        <v>318</v>
      </c>
      <c r="AQ19" t="s">
        <v>93</v>
      </c>
      <c r="AR19">
        <v>0.1404</v>
      </c>
      <c r="AS19">
        <v>7.3599999999999999E-2</v>
      </c>
    </row>
    <row r="20" spans="1:45" x14ac:dyDescent="0.2">
      <c r="A20" s="9">
        <v>11</v>
      </c>
      <c r="B20" s="11">
        <v>59.57</v>
      </c>
      <c r="C20" s="2">
        <v>1.8689999999999998E-2</v>
      </c>
      <c r="D20" s="12">
        <v>9.2300000000000004E-3</v>
      </c>
      <c r="E20" s="3"/>
      <c r="F20" s="2"/>
      <c r="G20" s="11">
        <v>0.19620000000000001</v>
      </c>
      <c r="H20" s="2">
        <v>2.4899999999999999E-2</v>
      </c>
      <c r="I20" s="16">
        <v>5.5599999999999997E-2</v>
      </c>
      <c r="J20" s="17">
        <f t="shared" si="0"/>
        <v>0.2767</v>
      </c>
      <c r="L20" s="9">
        <v>11</v>
      </c>
      <c r="M20">
        <v>0.1163</v>
      </c>
      <c r="N20" t="s">
        <v>185</v>
      </c>
      <c r="P20">
        <v>0.1331</v>
      </c>
      <c r="Q20" t="s">
        <v>17</v>
      </c>
      <c r="S20">
        <v>0.27629999999999999</v>
      </c>
      <c r="T20" t="s">
        <v>11</v>
      </c>
      <c r="V20" t="s">
        <v>66</v>
      </c>
      <c r="W20" t="s">
        <v>11</v>
      </c>
      <c r="AA20" s="9">
        <v>11</v>
      </c>
      <c r="AB20" s="11">
        <v>109</v>
      </c>
      <c r="AC20" s="11">
        <v>44</v>
      </c>
      <c r="AD20" s="11">
        <v>254</v>
      </c>
      <c r="AE20" s="11" t="s">
        <v>84</v>
      </c>
      <c r="AG20">
        <v>0.1167</v>
      </c>
      <c r="AH20" t="s">
        <v>185</v>
      </c>
      <c r="AI20" t="s">
        <v>178</v>
      </c>
      <c r="AL20" s="21" t="s">
        <v>96</v>
      </c>
      <c r="AM20" s="21" t="s">
        <v>97</v>
      </c>
      <c r="AN20" s="21">
        <v>8</v>
      </c>
      <c r="AO20" s="21">
        <v>16</v>
      </c>
      <c r="AP20" s="21">
        <v>639</v>
      </c>
      <c r="AQ20" s="21" t="s">
        <v>93</v>
      </c>
      <c r="AR20" s="21">
        <v>0.28079999999999999</v>
      </c>
      <c r="AS20" s="21">
        <v>0.1472</v>
      </c>
    </row>
    <row r="21" spans="1:45" x14ac:dyDescent="0.2">
      <c r="A21" s="9">
        <v>12</v>
      </c>
      <c r="B21" s="11">
        <v>55.91</v>
      </c>
      <c r="C21" s="2">
        <v>1.7590000000000001E-2</v>
      </c>
      <c r="D21" s="12">
        <v>9.2300000000000004E-3</v>
      </c>
      <c r="E21" s="3"/>
      <c r="F21" s="2"/>
      <c r="G21" s="11">
        <v>0.20019999999999999</v>
      </c>
      <c r="H21" s="2">
        <v>2.4E-2</v>
      </c>
      <c r="I21" s="16">
        <v>4.53E-2</v>
      </c>
      <c r="J21" s="17">
        <f t="shared" si="0"/>
        <v>0.26949999999999996</v>
      </c>
      <c r="L21" s="9">
        <v>12</v>
      </c>
      <c r="M21">
        <v>0.10780000000000001</v>
      </c>
      <c r="N21" t="s">
        <v>61</v>
      </c>
      <c r="P21">
        <v>0.1135</v>
      </c>
      <c r="Q21" t="s">
        <v>48</v>
      </c>
      <c r="S21">
        <v>0.44330000000000003</v>
      </c>
      <c r="T21" t="s">
        <v>38</v>
      </c>
      <c r="V21" t="s">
        <v>66</v>
      </c>
      <c r="W21" t="s">
        <v>38</v>
      </c>
      <c r="AA21" s="9">
        <v>12</v>
      </c>
      <c r="AB21" s="11">
        <v>109</v>
      </c>
      <c r="AC21" s="11">
        <v>43</v>
      </c>
      <c r="AD21" s="11">
        <v>262</v>
      </c>
      <c r="AE21" s="11" t="s">
        <v>84</v>
      </c>
      <c r="AG21">
        <v>0.11</v>
      </c>
      <c r="AH21" t="s">
        <v>33</v>
      </c>
      <c r="AI21" t="s">
        <v>178</v>
      </c>
      <c r="AL21" t="s">
        <v>98</v>
      </c>
    </row>
    <row r="22" spans="1:45" x14ac:dyDescent="0.2">
      <c r="A22" s="9">
        <v>13</v>
      </c>
      <c r="B22" s="11">
        <v>42.05</v>
      </c>
      <c r="C22" s="2">
        <v>1.315E-2</v>
      </c>
      <c r="D22" s="12">
        <v>9.2300000000000004E-3</v>
      </c>
      <c r="E22" s="3"/>
      <c r="F22" s="2"/>
      <c r="G22" s="11">
        <v>0.1454</v>
      </c>
      <c r="H22" s="2">
        <v>1.8700000000000001E-2</v>
      </c>
      <c r="I22" s="16">
        <v>3.5900000000000001E-2</v>
      </c>
      <c r="J22" s="17">
        <f t="shared" si="0"/>
        <v>0.2</v>
      </c>
      <c r="L22" s="9">
        <v>13</v>
      </c>
      <c r="M22">
        <v>8.3599999999999994E-2</v>
      </c>
      <c r="N22" t="s">
        <v>20</v>
      </c>
      <c r="P22">
        <v>8.3900000000000002E-2</v>
      </c>
      <c r="Q22" t="s">
        <v>49</v>
      </c>
      <c r="S22">
        <v>0.25540000000000002</v>
      </c>
      <c r="T22" t="s">
        <v>12</v>
      </c>
      <c r="V22" t="s">
        <v>66</v>
      </c>
      <c r="W22" t="s">
        <v>12</v>
      </c>
      <c r="AA22" s="9">
        <v>13</v>
      </c>
      <c r="AB22" s="11">
        <v>81</v>
      </c>
      <c r="AC22" s="11">
        <v>34</v>
      </c>
      <c r="AD22" s="11">
        <v>193</v>
      </c>
      <c r="AE22" s="11" t="s">
        <v>82</v>
      </c>
      <c r="AG22">
        <v>7.1900000000000006E-2</v>
      </c>
      <c r="AH22" t="s">
        <v>188</v>
      </c>
      <c r="AI22">
        <v>1</v>
      </c>
      <c r="AL22" t="s">
        <v>99</v>
      </c>
      <c r="AM22" t="s">
        <v>92</v>
      </c>
      <c r="AN22">
        <v>2</v>
      </c>
      <c r="AO22">
        <v>4</v>
      </c>
      <c r="AP22">
        <v>200</v>
      </c>
      <c r="AQ22" t="s">
        <v>100</v>
      </c>
      <c r="AR22">
        <v>6.9199999999999998E-2</v>
      </c>
      <c r="AS22">
        <v>2.7400000000000001E-2</v>
      </c>
    </row>
    <row r="23" spans="1:45" x14ac:dyDescent="0.2">
      <c r="A23" s="9">
        <v>14</v>
      </c>
      <c r="B23" s="11">
        <v>37.67</v>
      </c>
      <c r="C23" s="2">
        <v>1.1820000000000001E-2</v>
      </c>
      <c r="D23" s="12">
        <v>9.2300000000000004E-3</v>
      </c>
      <c r="E23" s="3"/>
      <c r="F23" s="2"/>
      <c r="G23" s="11">
        <v>0.13550000000000001</v>
      </c>
      <c r="H23" s="2">
        <v>1.7000000000000001E-2</v>
      </c>
      <c r="I23" s="16">
        <v>3.73E-2</v>
      </c>
      <c r="J23" s="17">
        <f t="shared" si="0"/>
        <v>0.18980000000000002</v>
      </c>
      <c r="L23" s="9">
        <v>14</v>
      </c>
      <c r="M23">
        <v>7.6300000000000007E-2</v>
      </c>
      <c r="N23" t="s">
        <v>50</v>
      </c>
      <c r="P23">
        <v>7.7399999999999997E-2</v>
      </c>
      <c r="Q23" t="s">
        <v>50</v>
      </c>
      <c r="S23">
        <v>0.18640000000000001</v>
      </c>
      <c r="T23" t="s">
        <v>13</v>
      </c>
      <c r="V23" t="s">
        <v>66</v>
      </c>
      <c r="W23" t="s">
        <v>13</v>
      </c>
      <c r="AA23" s="9">
        <v>14</v>
      </c>
      <c r="AB23" s="11">
        <v>77</v>
      </c>
      <c r="AC23" s="11">
        <v>30</v>
      </c>
      <c r="AD23" s="11">
        <v>195</v>
      </c>
      <c r="AE23" s="11" t="s">
        <v>82</v>
      </c>
      <c r="AG23">
        <v>7.2099999999999997E-2</v>
      </c>
      <c r="AH23" t="s">
        <v>189</v>
      </c>
      <c r="AI23">
        <v>1</v>
      </c>
      <c r="AL23" t="s">
        <v>101</v>
      </c>
      <c r="AM23" t="s">
        <v>95</v>
      </c>
      <c r="AN23">
        <v>4</v>
      </c>
      <c r="AO23">
        <v>8</v>
      </c>
      <c r="AP23">
        <v>400</v>
      </c>
      <c r="AQ23" t="s">
        <v>100</v>
      </c>
      <c r="AR23">
        <v>0.1384</v>
      </c>
      <c r="AS23">
        <v>5.4800000000000001E-2</v>
      </c>
    </row>
    <row r="24" spans="1:45" x14ac:dyDescent="0.2">
      <c r="A24" s="9">
        <v>15</v>
      </c>
      <c r="B24" s="11">
        <v>32.9</v>
      </c>
      <c r="C24" s="2">
        <v>1.0290000000000001E-2</v>
      </c>
      <c r="D24" s="12">
        <v>9.2300000000000004E-3</v>
      </c>
      <c r="E24" s="3"/>
      <c r="F24" s="2"/>
      <c r="G24" s="11">
        <v>0.18029999999999999</v>
      </c>
      <c r="H24" s="2">
        <v>1.4999999999999999E-2</v>
      </c>
      <c r="I24" s="16">
        <v>3.3700000000000001E-2</v>
      </c>
      <c r="J24" s="17">
        <f t="shared" si="0"/>
        <v>0.22899999999999998</v>
      </c>
      <c r="L24" s="9">
        <v>15</v>
      </c>
      <c r="M24">
        <v>6.7299999999999999E-2</v>
      </c>
      <c r="N24" t="s">
        <v>12</v>
      </c>
      <c r="P24">
        <v>7.1199999999999999E-2</v>
      </c>
      <c r="Q24" t="s">
        <v>51</v>
      </c>
      <c r="S24">
        <v>0.2019</v>
      </c>
      <c r="T24" t="s">
        <v>39</v>
      </c>
      <c r="V24">
        <v>6.08E-2</v>
      </c>
      <c r="W24" t="s">
        <v>39</v>
      </c>
      <c r="AA24" s="9">
        <v>15</v>
      </c>
      <c r="AB24" s="11">
        <v>72</v>
      </c>
      <c r="AC24" s="11">
        <v>26</v>
      </c>
      <c r="AD24" s="11">
        <v>148</v>
      </c>
      <c r="AE24" s="11" t="s">
        <v>82</v>
      </c>
      <c r="AG24">
        <v>8.9499999999999996E-2</v>
      </c>
      <c r="AH24" t="s">
        <v>33</v>
      </c>
      <c r="AI24">
        <v>1</v>
      </c>
      <c r="AL24" s="21" t="s">
        <v>102</v>
      </c>
      <c r="AM24" s="21" t="s">
        <v>97</v>
      </c>
      <c r="AN24" s="21">
        <v>8</v>
      </c>
      <c r="AO24" s="21">
        <v>16</v>
      </c>
      <c r="AP24" s="21">
        <v>800</v>
      </c>
      <c r="AQ24" s="21" t="s">
        <v>100</v>
      </c>
      <c r="AR24" s="21">
        <v>0.27679999999999999</v>
      </c>
      <c r="AS24" s="21">
        <v>0.1096</v>
      </c>
    </row>
    <row r="25" spans="1:45" x14ac:dyDescent="0.2">
      <c r="A25" s="9">
        <v>16</v>
      </c>
      <c r="B25" s="11">
        <v>35.729999999999997</v>
      </c>
      <c r="C25" s="2">
        <v>1.106E-2</v>
      </c>
      <c r="D25" s="12">
        <v>9.2300000000000004E-3</v>
      </c>
      <c r="E25" s="3"/>
      <c r="F25" s="2"/>
      <c r="G25" s="11">
        <v>0.13569999999999999</v>
      </c>
      <c r="H25" s="2">
        <v>2.92E-2</v>
      </c>
      <c r="I25" s="16">
        <v>3.61E-2</v>
      </c>
      <c r="J25" s="17">
        <f t="shared" si="0"/>
        <v>0.20099999999999998</v>
      </c>
      <c r="L25" s="9">
        <v>16</v>
      </c>
      <c r="M25">
        <v>7.7399999999999997E-2</v>
      </c>
      <c r="N25" t="s">
        <v>50</v>
      </c>
      <c r="P25">
        <v>7.8799999999999995E-2</v>
      </c>
      <c r="Q25" t="s">
        <v>52</v>
      </c>
      <c r="S25">
        <v>0.22020000000000001</v>
      </c>
      <c r="T25" t="s">
        <v>40</v>
      </c>
      <c r="V25" t="s">
        <v>66</v>
      </c>
      <c r="W25" t="s">
        <v>40</v>
      </c>
      <c r="AA25" s="9">
        <v>16</v>
      </c>
      <c r="AB25" s="11">
        <v>77</v>
      </c>
      <c r="AC25" s="11">
        <v>29</v>
      </c>
      <c r="AD25" s="11">
        <v>154</v>
      </c>
      <c r="AE25" s="11" t="s">
        <v>82</v>
      </c>
      <c r="AG25">
        <v>0.1188</v>
      </c>
      <c r="AH25" t="s">
        <v>186</v>
      </c>
      <c r="AI25">
        <v>9</v>
      </c>
      <c r="AL25" s="21" t="s">
        <v>103</v>
      </c>
      <c r="AM25" s="21" t="s">
        <v>104</v>
      </c>
      <c r="AN25" s="21">
        <v>16</v>
      </c>
      <c r="AO25" s="21">
        <v>32</v>
      </c>
      <c r="AP25" s="21">
        <v>1600</v>
      </c>
      <c r="AQ25" s="21" t="s">
        <v>100</v>
      </c>
      <c r="AR25" s="21">
        <v>0.55359999999999998</v>
      </c>
      <c r="AS25" s="21">
        <v>0.21920000000000001</v>
      </c>
    </row>
    <row r="26" spans="1:45" x14ac:dyDescent="0.2">
      <c r="A26" s="9">
        <v>17</v>
      </c>
      <c r="B26" s="11">
        <v>30.24</v>
      </c>
      <c r="C26" s="2">
        <v>9.3900000000000008E-3</v>
      </c>
      <c r="D26" s="12">
        <v>9.2300000000000004E-3</v>
      </c>
      <c r="E26" s="3"/>
      <c r="F26" s="2"/>
      <c r="G26" s="11">
        <v>0.17499999999999999</v>
      </c>
      <c r="H26" s="2">
        <v>1.41E-2</v>
      </c>
      <c r="I26" s="16">
        <v>3.1899999999999998E-2</v>
      </c>
      <c r="J26" s="17">
        <f t="shared" si="0"/>
        <v>0.22099999999999997</v>
      </c>
      <c r="L26" s="9">
        <v>17</v>
      </c>
      <c r="M26">
        <v>6.8599999999999994E-2</v>
      </c>
      <c r="N26" t="s">
        <v>62</v>
      </c>
      <c r="P26">
        <v>6.6000000000000003E-2</v>
      </c>
      <c r="Q26" t="s">
        <v>12</v>
      </c>
      <c r="S26">
        <v>0.19139999999999999</v>
      </c>
      <c r="T26" t="s">
        <v>41</v>
      </c>
      <c r="V26">
        <v>5.67E-2</v>
      </c>
      <c r="W26" t="s">
        <v>41</v>
      </c>
      <c r="AA26" s="9">
        <v>17</v>
      </c>
      <c r="AB26" s="11">
        <v>69</v>
      </c>
      <c r="AC26" s="11">
        <v>25</v>
      </c>
      <c r="AD26" s="11">
        <v>146</v>
      </c>
      <c r="AE26" s="11" t="s">
        <v>82</v>
      </c>
      <c r="AG26">
        <v>9.0499999999999997E-2</v>
      </c>
      <c r="AH26" t="s">
        <v>54</v>
      </c>
      <c r="AI26">
        <v>2</v>
      </c>
      <c r="AL26" t="s">
        <v>107</v>
      </c>
      <c r="AM26" t="s">
        <v>108</v>
      </c>
      <c r="AN26">
        <v>36</v>
      </c>
      <c r="AO26">
        <v>72</v>
      </c>
      <c r="AP26">
        <v>3600</v>
      </c>
      <c r="AQ26" t="s">
        <v>100</v>
      </c>
      <c r="AR26">
        <v>1.2456</v>
      </c>
      <c r="AS26">
        <v>0.49320000000000003</v>
      </c>
    </row>
    <row r="27" spans="1:45" x14ac:dyDescent="0.2">
      <c r="A27" s="9">
        <v>18</v>
      </c>
      <c r="B27" s="11">
        <v>31.94</v>
      </c>
      <c r="C27" s="2">
        <v>9.9000000000000008E-3</v>
      </c>
      <c r="D27" s="12">
        <v>9.2300000000000004E-3</v>
      </c>
      <c r="E27" s="3"/>
      <c r="F27" s="2"/>
      <c r="G27" s="11">
        <v>0.1671</v>
      </c>
      <c r="H27" s="2">
        <v>1.49E-2</v>
      </c>
      <c r="I27" s="16">
        <v>2.75E-2</v>
      </c>
      <c r="J27" s="17">
        <f t="shared" si="0"/>
        <v>0.20949999999999999</v>
      </c>
      <c r="L27" s="9">
        <v>18</v>
      </c>
      <c r="M27">
        <v>6.5100000000000005E-2</v>
      </c>
      <c r="N27" t="s">
        <v>198</v>
      </c>
      <c r="P27">
        <v>6.7400000000000002E-2</v>
      </c>
      <c r="Q27" t="s">
        <v>12</v>
      </c>
      <c r="S27">
        <v>0.1923</v>
      </c>
      <c r="T27" t="s">
        <v>41</v>
      </c>
      <c r="V27">
        <v>5.7799999999999997E-2</v>
      </c>
      <c r="W27" t="s">
        <v>41</v>
      </c>
      <c r="AA27" s="9">
        <v>18</v>
      </c>
      <c r="AB27" s="11">
        <v>65</v>
      </c>
      <c r="AC27" s="11">
        <v>27</v>
      </c>
      <c r="AD27" s="11">
        <v>139</v>
      </c>
      <c r="AE27" s="11" t="s">
        <v>82</v>
      </c>
      <c r="AG27">
        <v>8.6800000000000002E-2</v>
      </c>
      <c r="AH27" t="s">
        <v>187</v>
      </c>
      <c r="AI27">
        <v>1</v>
      </c>
      <c r="AL27" t="s">
        <v>109</v>
      </c>
      <c r="AM27" t="s">
        <v>110</v>
      </c>
      <c r="AN27">
        <v>72</v>
      </c>
      <c r="AO27">
        <v>144</v>
      </c>
      <c r="AP27">
        <v>7200</v>
      </c>
      <c r="AQ27" t="s">
        <v>100</v>
      </c>
      <c r="AR27">
        <v>2.4912000000000001</v>
      </c>
      <c r="AS27">
        <v>0.98640000000000005</v>
      </c>
    </row>
    <row r="28" spans="1:45" x14ac:dyDescent="0.2">
      <c r="A28" s="9">
        <v>19</v>
      </c>
      <c r="B28" s="11">
        <v>25.4</v>
      </c>
      <c r="C28" s="2">
        <v>7.9000000000000008E-3</v>
      </c>
      <c r="D28" s="12">
        <v>9.2300000000000004E-3</v>
      </c>
      <c r="E28" s="3"/>
      <c r="F28" s="2"/>
      <c r="G28" s="11">
        <v>0.14680000000000001</v>
      </c>
      <c r="H28" s="2">
        <v>1.2200000000000001E-2</v>
      </c>
      <c r="I28" s="16">
        <v>2.6100000000000002E-2</v>
      </c>
      <c r="J28" s="17">
        <f t="shared" si="0"/>
        <v>0.18510000000000001</v>
      </c>
      <c r="L28" s="9">
        <v>19</v>
      </c>
      <c r="M28">
        <v>5.4199999999999998E-2</v>
      </c>
      <c r="N28" t="s">
        <v>199</v>
      </c>
      <c r="P28">
        <v>5.5E-2</v>
      </c>
      <c r="Q28" t="s">
        <v>53</v>
      </c>
      <c r="S28">
        <v>0.17169999999999999</v>
      </c>
      <c r="T28" t="s">
        <v>42</v>
      </c>
      <c r="V28">
        <v>4.7399999999999998E-2</v>
      </c>
      <c r="W28" t="s">
        <v>42</v>
      </c>
      <c r="AA28" s="9">
        <v>19</v>
      </c>
      <c r="AB28" s="11">
        <v>59</v>
      </c>
      <c r="AC28" s="11">
        <v>21</v>
      </c>
      <c r="AD28" s="11">
        <v>143</v>
      </c>
      <c r="AE28" s="11" t="s">
        <v>82</v>
      </c>
      <c r="AG28">
        <v>8.14E-2</v>
      </c>
      <c r="AH28" t="s">
        <v>11</v>
      </c>
      <c r="AI28">
        <v>1</v>
      </c>
      <c r="AL28" t="s">
        <v>111</v>
      </c>
      <c r="AM28" t="s">
        <v>112</v>
      </c>
      <c r="AN28">
        <v>96</v>
      </c>
      <c r="AO28">
        <v>192</v>
      </c>
      <c r="AP28">
        <v>9600</v>
      </c>
      <c r="AQ28" t="s">
        <v>100</v>
      </c>
      <c r="AR28">
        <v>3.3216000000000001</v>
      </c>
      <c r="AS28">
        <v>1.3151999999999999</v>
      </c>
    </row>
    <row r="29" spans="1:45" x14ac:dyDescent="0.2">
      <c r="A29" s="9">
        <v>20</v>
      </c>
      <c r="B29" s="11">
        <v>25.12</v>
      </c>
      <c r="C29" s="2">
        <v>7.7499999999999999E-3</v>
      </c>
      <c r="D29" s="12">
        <v>9.2300000000000004E-3</v>
      </c>
      <c r="E29" s="3"/>
      <c r="F29" s="2"/>
      <c r="G29" s="11">
        <v>0.13600000000000001</v>
      </c>
      <c r="H29" s="2">
        <v>1.2200000000000001E-2</v>
      </c>
      <c r="I29" s="16">
        <v>2.3099999999999999E-2</v>
      </c>
      <c r="J29" s="17">
        <f t="shared" si="0"/>
        <v>0.17130000000000001</v>
      </c>
      <c r="L29" s="9">
        <v>20</v>
      </c>
      <c r="M29">
        <v>5.67E-2</v>
      </c>
      <c r="N29" t="s">
        <v>200</v>
      </c>
      <c r="P29">
        <v>5.1200000000000002E-2</v>
      </c>
      <c r="Q29" t="s">
        <v>39</v>
      </c>
      <c r="S29">
        <v>0.18690000000000001</v>
      </c>
      <c r="T29" t="s">
        <v>43</v>
      </c>
      <c r="V29">
        <v>4.5999999999999999E-2</v>
      </c>
      <c r="W29" t="s">
        <v>43</v>
      </c>
      <c r="AA29" s="9">
        <v>20</v>
      </c>
      <c r="AB29" s="11">
        <v>52</v>
      </c>
      <c r="AC29" s="11">
        <v>21</v>
      </c>
      <c r="AD29" s="11">
        <v>132</v>
      </c>
      <c r="AE29" s="11" t="s">
        <v>82</v>
      </c>
      <c r="AG29">
        <v>4.5999999999999999E-2</v>
      </c>
      <c r="AH29" t="s">
        <v>38</v>
      </c>
      <c r="AI29">
        <v>0</v>
      </c>
      <c r="AL29" t="s">
        <v>113</v>
      </c>
      <c r="AM29" t="s">
        <v>114</v>
      </c>
      <c r="AN29">
        <v>2</v>
      </c>
      <c r="AO29">
        <v>3.75</v>
      </c>
      <c r="AP29">
        <v>200</v>
      </c>
      <c r="AQ29" t="s">
        <v>100</v>
      </c>
      <c r="AR29">
        <v>6.9199999999999998E-2</v>
      </c>
      <c r="AS29">
        <v>2.7400000000000001E-2</v>
      </c>
    </row>
    <row r="30" spans="1:45" x14ac:dyDescent="0.2">
      <c r="A30" s="9">
        <v>21</v>
      </c>
      <c r="B30" s="11">
        <v>15.11</v>
      </c>
      <c r="C30" s="2">
        <v>4.6899999999999997E-3</v>
      </c>
      <c r="D30" s="12">
        <v>9.2300000000000004E-3</v>
      </c>
      <c r="E30" s="3"/>
      <c r="F30" s="2"/>
      <c r="G30" s="11">
        <v>8.9399999999999993E-2</v>
      </c>
      <c r="H30" s="2">
        <v>8.3000000000000001E-3</v>
      </c>
      <c r="I30" s="16">
        <v>1.7000000000000001E-2</v>
      </c>
      <c r="J30" s="17">
        <f t="shared" si="0"/>
        <v>0.1147</v>
      </c>
      <c r="L30" s="9">
        <v>21</v>
      </c>
      <c r="M30">
        <v>3.56E-2</v>
      </c>
      <c r="N30" t="s">
        <v>55</v>
      </c>
      <c r="P30">
        <v>3.5299999999999998E-2</v>
      </c>
      <c r="Q30" t="s">
        <v>55</v>
      </c>
      <c r="S30">
        <v>0.1152</v>
      </c>
      <c r="T30" t="s">
        <v>14</v>
      </c>
      <c r="V30">
        <v>3.1E-2</v>
      </c>
      <c r="W30" t="s">
        <v>14</v>
      </c>
      <c r="AA30" s="9">
        <v>21</v>
      </c>
      <c r="AB30" s="11">
        <v>37</v>
      </c>
      <c r="AC30" s="11">
        <v>14</v>
      </c>
      <c r="AD30" s="11">
        <v>81</v>
      </c>
      <c r="AE30" s="11" t="s">
        <v>82</v>
      </c>
      <c r="AG30">
        <v>2.98E-2</v>
      </c>
      <c r="AH30" t="s">
        <v>13</v>
      </c>
      <c r="AI30">
        <v>0</v>
      </c>
      <c r="AL30" t="s">
        <v>115</v>
      </c>
      <c r="AM30" t="s">
        <v>116</v>
      </c>
      <c r="AN30">
        <v>4</v>
      </c>
      <c r="AO30">
        <v>7.5</v>
      </c>
      <c r="AP30">
        <v>400</v>
      </c>
      <c r="AQ30" t="s">
        <v>100</v>
      </c>
      <c r="AR30">
        <v>0.1384</v>
      </c>
      <c r="AS30">
        <v>5.4800000000000001E-2</v>
      </c>
    </row>
    <row r="31" spans="1:45" ht="16" thickBot="1" x14ac:dyDescent="0.25">
      <c r="A31" s="10">
        <v>22</v>
      </c>
      <c r="B31" s="13">
        <v>14.99</v>
      </c>
      <c r="C31" s="14">
        <v>4.6600000000000001E-3</v>
      </c>
      <c r="D31" s="15">
        <v>9.2300000000000004E-3</v>
      </c>
      <c r="E31" s="3"/>
      <c r="F31" s="2"/>
      <c r="G31" s="13">
        <v>9.2499999999999999E-2</v>
      </c>
      <c r="H31" s="14">
        <v>6.6E-3</v>
      </c>
      <c r="I31" s="18">
        <v>0</v>
      </c>
      <c r="J31" s="17">
        <f t="shared" si="0"/>
        <v>9.9099999999999994E-2</v>
      </c>
      <c r="L31" s="10">
        <v>22</v>
      </c>
      <c r="M31">
        <v>3.5299999999999998E-2</v>
      </c>
      <c r="N31" t="s">
        <v>55</v>
      </c>
      <c r="P31">
        <v>3.2899999999999999E-2</v>
      </c>
      <c r="Q31" t="s">
        <v>56</v>
      </c>
      <c r="S31">
        <v>0.1119</v>
      </c>
      <c r="T31" t="s">
        <v>15</v>
      </c>
      <c r="V31">
        <v>3.1199999999999999E-2</v>
      </c>
      <c r="W31" t="s">
        <v>15</v>
      </c>
      <c r="AA31" s="10">
        <v>22</v>
      </c>
      <c r="AB31" s="13">
        <v>37</v>
      </c>
      <c r="AC31" s="13">
        <v>13</v>
      </c>
      <c r="AD31" s="13">
        <v>50</v>
      </c>
      <c r="AE31" s="11" t="s">
        <v>82</v>
      </c>
      <c r="AG31" s="23">
        <v>2.98E-2</v>
      </c>
      <c r="AH31" t="s">
        <v>13</v>
      </c>
      <c r="AI31">
        <v>0</v>
      </c>
      <c r="AL31" t="s">
        <v>117</v>
      </c>
      <c r="AM31" t="s">
        <v>118</v>
      </c>
      <c r="AN31">
        <v>8</v>
      </c>
      <c r="AO31">
        <v>15</v>
      </c>
      <c r="AP31">
        <v>800</v>
      </c>
      <c r="AQ31" t="s">
        <v>100</v>
      </c>
      <c r="AR31">
        <v>0.27679999999999999</v>
      </c>
      <c r="AS31">
        <v>0.1096</v>
      </c>
    </row>
    <row r="32" spans="1:45" ht="16" thickBot="1" x14ac:dyDescent="0.25">
      <c r="A32" s="10" t="s">
        <v>34</v>
      </c>
      <c r="B32" s="13"/>
      <c r="C32" s="14"/>
      <c r="D32" s="15"/>
      <c r="E32" s="3"/>
      <c r="F32" s="2"/>
      <c r="G32" s="2"/>
      <c r="H32" s="2"/>
      <c r="L32" s="10" t="s">
        <v>34</v>
      </c>
      <c r="M32">
        <v>7.17E-2</v>
      </c>
      <c r="N32" t="s">
        <v>190</v>
      </c>
      <c r="P32">
        <v>6.8099999999999994E-2</v>
      </c>
      <c r="Q32" t="s">
        <v>62</v>
      </c>
      <c r="S32">
        <v>0.17380000000000001</v>
      </c>
      <c r="T32" t="s">
        <v>35</v>
      </c>
      <c r="V32" t="s">
        <v>66</v>
      </c>
      <c r="W32" t="s">
        <v>35</v>
      </c>
      <c r="AA32" s="10" t="s">
        <v>34</v>
      </c>
      <c r="AB32" s="13">
        <v>81</v>
      </c>
      <c r="AC32" s="13">
        <v>16</v>
      </c>
      <c r="AD32" s="13">
        <v>196</v>
      </c>
      <c r="AE32" s="11" t="s">
        <v>135</v>
      </c>
      <c r="AG32">
        <v>7.3499999999999996E-2</v>
      </c>
      <c r="AH32" t="s">
        <v>190</v>
      </c>
      <c r="AI32" t="s">
        <v>178</v>
      </c>
      <c r="AL32" t="s">
        <v>119</v>
      </c>
      <c r="AM32" t="s">
        <v>120</v>
      </c>
      <c r="AN32">
        <v>16</v>
      </c>
      <c r="AO32">
        <v>30</v>
      </c>
      <c r="AP32">
        <v>1600</v>
      </c>
      <c r="AQ32" t="s">
        <v>100</v>
      </c>
      <c r="AR32">
        <v>0.55359999999999998</v>
      </c>
      <c r="AS32">
        <v>0.21920000000000001</v>
      </c>
    </row>
    <row r="33" spans="1:45" ht="16" thickBot="1" x14ac:dyDescent="0.25">
      <c r="A33" s="10" t="s">
        <v>29</v>
      </c>
      <c r="B33" s="13"/>
      <c r="C33" s="14"/>
      <c r="D33" s="15"/>
      <c r="E33" s="3"/>
      <c r="F33" s="2"/>
      <c r="G33" s="2"/>
      <c r="H33" s="2"/>
      <c r="L33" s="10" t="s">
        <v>29</v>
      </c>
      <c r="M33">
        <v>6.8999999999999999E-3</v>
      </c>
      <c r="N33" t="s">
        <v>63</v>
      </c>
      <c r="P33">
        <v>5.7999999999999996E-3</v>
      </c>
      <c r="Q33" t="s">
        <v>63</v>
      </c>
      <c r="S33">
        <v>1.5299999999999999E-2</v>
      </c>
      <c r="T33" t="s">
        <v>36</v>
      </c>
      <c r="V33">
        <v>4.4000000000000003E-3</v>
      </c>
      <c r="W33" t="s">
        <v>36</v>
      </c>
      <c r="AA33" s="10" t="s">
        <v>29</v>
      </c>
      <c r="AB33" s="13">
        <v>5</v>
      </c>
      <c r="AC33" s="13">
        <v>1</v>
      </c>
      <c r="AD33" s="13">
        <v>6</v>
      </c>
      <c r="AE33" s="11" t="s">
        <v>82</v>
      </c>
      <c r="AG33">
        <v>0</v>
      </c>
      <c r="AH33" t="s">
        <v>191</v>
      </c>
      <c r="AI33" t="s">
        <v>178</v>
      </c>
      <c r="AL33" t="s">
        <v>121</v>
      </c>
      <c r="AM33" t="s">
        <v>122</v>
      </c>
      <c r="AN33">
        <v>36</v>
      </c>
      <c r="AO33">
        <v>60</v>
      </c>
      <c r="AP33">
        <v>3600</v>
      </c>
      <c r="AQ33" t="s">
        <v>100</v>
      </c>
      <c r="AR33">
        <v>1.2456</v>
      </c>
      <c r="AS33">
        <v>0.49320000000000003</v>
      </c>
    </row>
    <row r="34" spans="1:45" ht="16" thickBot="1" x14ac:dyDescent="0.25">
      <c r="A34" s="8" t="s">
        <v>2</v>
      </c>
      <c r="B34" s="4">
        <f>SUM(B10:B31)</f>
        <v>1178.2099999999998</v>
      </c>
      <c r="C34" s="5">
        <f>SUM(C10:C31)</f>
        <v>0.36324000000000012</v>
      </c>
      <c r="D34" s="7">
        <f>SUM(D10:D31)</f>
        <v>0.20305999999999991</v>
      </c>
      <c r="E34" s="3"/>
      <c r="F34" s="2"/>
      <c r="G34" s="2"/>
      <c r="H34" s="2"/>
      <c r="AL34" t="s">
        <v>123</v>
      </c>
    </row>
    <row r="35" spans="1:45" ht="16" thickBot="1" x14ac:dyDescent="0.25">
      <c r="A35" s="8" t="s">
        <v>3</v>
      </c>
      <c r="B35" s="4">
        <f>0.0155*B34</f>
        <v>18.262254999999996</v>
      </c>
      <c r="C35" s="5">
        <f>C34*0.0155</f>
        <v>5.6302200000000018E-3</v>
      </c>
      <c r="D35" s="7">
        <f>D34*0.0155</f>
        <v>3.1474299999999984E-3</v>
      </c>
      <c r="E35" s="3"/>
      <c r="F35" s="8" t="s">
        <v>4</v>
      </c>
      <c r="G35" s="4">
        <f>SUM(G10:G31)</f>
        <v>4.3725000000000005</v>
      </c>
      <c r="H35" s="7">
        <f>SUM(H10:H31)</f>
        <v>0.51490000000000014</v>
      </c>
      <c r="I35">
        <f>SUM(I10:I31)</f>
        <v>1.0815999999999999</v>
      </c>
      <c r="J35">
        <f>SUM(J10:J31)</f>
        <v>5.9690000000000003</v>
      </c>
      <c r="M35">
        <f>SUM(M10:M33)</f>
        <v>2.4444999999999997</v>
      </c>
      <c r="P35">
        <f>SUM(P10:P33)</f>
        <v>2.1967999999999996</v>
      </c>
      <c r="S35">
        <f>SUM(S10:S33)</f>
        <v>6.6768000000000001</v>
      </c>
      <c r="AA35" t="s">
        <v>176</v>
      </c>
      <c r="AG35">
        <f>SUM(AG10:AG33)</f>
        <v>4.6562999999999999</v>
      </c>
      <c r="AL35" t="s">
        <v>124</v>
      </c>
      <c r="AM35" t="s">
        <v>125</v>
      </c>
      <c r="AN35">
        <v>2</v>
      </c>
      <c r="AO35">
        <v>8</v>
      </c>
      <c r="AP35">
        <v>1000</v>
      </c>
      <c r="AQ35" t="s">
        <v>100</v>
      </c>
      <c r="AR35">
        <v>0.1162</v>
      </c>
      <c r="AS35">
        <v>7.8E-2</v>
      </c>
    </row>
    <row r="36" spans="1:45" ht="16" thickBot="1" x14ac:dyDescent="0.25">
      <c r="A36" s="2"/>
      <c r="B36" s="2"/>
      <c r="C36" s="2"/>
      <c r="D36" s="2"/>
      <c r="E36" s="3"/>
      <c r="F36" s="2"/>
      <c r="G36" s="2"/>
      <c r="H36" s="2"/>
      <c r="AA36" s="23" t="s">
        <v>206</v>
      </c>
      <c r="AL36" t="s">
        <v>126</v>
      </c>
      <c r="AM36" t="s">
        <v>127</v>
      </c>
      <c r="AN36">
        <v>4</v>
      </c>
      <c r="AO36">
        <v>16</v>
      </c>
      <c r="AP36">
        <v>2000</v>
      </c>
      <c r="AQ36" t="s">
        <v>100</v>
      </c>
      <c r="AR36">
        <v>0.2324</v>
      </c>
      <c r="AS36">
        <v>0.156</v>
      </c>
    </row>
    <row r="37" spans="1:45" ht="16" thickBot="1" x14ac:dyDescent="0.25">
      <c r="A37" s="8" t="s">
        <v>9</v>
      </c>
      <c r="B37" s="8">
        <f>SUM(B35:D35)</f>
        <v>18.271032649999995</v>
      </c>
      <c r="C37" s="2"/>
      <c r="D37" s="2"/>
      <c r="E37" s="3"/>
      <c r="F37" s="8" t="s">
        <v>8</v>
      </c>
      <c r="G37" s="8">
        <f>SUM(G35:H35)</f>
        <v>4.8874000000000004</v>
      </c>
      <c r="H37" s="2"/>
      <c r="V37" t="s">
        <v>47</v>
      </c>
      <c r="AA37" s="24" t="s">
        <v>207</v>
      </c>
      <c r="AL37" t="s">
        <v>128</v>
      </c>
    </row>
    <row r="38" spans="1:45" x14ac:dyDescent="0.2">
      <c r="A38" s="2" t="s">
        <v>23</v>
      </c>
      <c r="B38">
        <f>B37*12</f>
        <v>219.25239179999994</v>
      </c>
      <c r="V38" t="s">
        <v>64</v>
      </c>
      <c r="AA38" t="s">
        <v>208</v>
      </c>
      <c r="AL38" t="s">
        <v>129</v>
      </c>
      <c r="AM38" t="s">
        <v>130</v>
      </c>
      <c r="AN38">
        <v>2</v>
      </c>
      <c r="AO38">
        <v>8</v>
      </c>
      <c r="AP38">
        <v>75</v>
      </c>
      <c r="AQ38" t="s">
        <v>79</v>
      </c>
      <c r="AR38">
        <v>6.2199999999999998E-2</v>
      </c>
      <c r="AS38">
        <v>1.46E-2</v>
      </c>
    </row>
    <row r="39" spans="1:45" x14ac:dyDescent="0.2">
      <c r="F39" t="s">
        <v>209</v>
      </c>
      <c r="G39">
        <f>B38/G37</f>
        <v>44.860742276056783</v>
      </c>
      <c r="AL39" t="s">
        <v>131</v>
      </c>
      <c r="AM39" t="s">
        <v>132</v>
      </c>
      <c r="AN39">
        <v>4</v>
      </c>
      <c r="AO39">
        <v>16</v>
      </c>
      <c r="AP39">
        <v>150</v>
      </c>
      <c r="AQ39" t="s">
        <v>79</v>
      </c>
      <c r="AR39">
        <v>0.1244</v>
      </c>
      <c r="AS39">
        <v>2.92E-2</v>
      </c>
    </row>
    <row r="40" spans="1:45" x14ac:dyDescent="0.2">
      <c r="AL40" s="21" t="s">
        <v>133</v>
      </c>
      <c r="AM40" s="21" t="s">
        <v>134</v>
      </c>
      <c r="AN40" s="21">
        <v>8</v>
      </c>
      <c r="AO40" s="21">
        <v>32</v>
      </c>
      <c r="AP40" s="21">
        <v>300</v>
      </c>
      <c r="AQ40" s="21" t="s">
        <v>79</v>
      </c>
      <c r="AR40" s="21">
        <v>0.24879999999999999</v>
      </c>
      <c r="AS40" s="21">
        <v>5.8400000000000001E-2</v>
      </c>
    </row>
    <row r="41" spans="1:45" x14ac:dyDescent="0.2">
      <c r="AL41" s="21" t="s">
        <v>135</v>
      </c>
      <c r="AM41" s="21" t="s">
        <v>136</v>
      </c>
      <c r="AN41" s="21">
        <v>16</v>
      </c>
      <c r="AO41" s="21">
        <v>64</v>
      </c>
      <c r="AP41" s="21">
        <v>600</v>
      </c>
      <c r="AQ41" s="21" t="s">
        <v>79</v>
      </c>
      <c r="AR41" s="21">
        <v>0.49759999999999999</v>
      </c>
      <c r="AS41" s="21">
        <v>0.1212</v>
      </c>
    </row>
    <row r="42" spans="1:45" x14ac:dyDescent="0.2">
      <c r="AL42" t="s">
        <v>137</v>
      </c>
      <c r="AM42" t="s">
        <v>138</v>
      </c>
      <c r="AN42">
        <v>32</v>
      </c>
      <c r="AO42">
        <v>128</v>
      </c>
      <c r="AP42">
        <v>1200</v>
      </c>
      <c r="AQ42" t="s">
        <v>79</v>
      </c>
      <c r="AR42">
        <v>0.99519999999999997</v>
      </c>
      <c r="AS42">
        <v>0.2336</v>
      </c>
    </row>
    <row r="43" spans="1:45" x14ac:dyDescent="0.2">
      <c r="AL43" t="s">
        <v>139</v>
      </c>
      <c r="AM43" t="s">
        <v>140</v>
      </c>
      <c r="AN43">
        <v>48</v>
      </c>
      <c r="AO43">
        <v>192</v>
      </c>
      <c r="AP43">
        <v>1800</v>
      </c>
      <c r="AQ43" t="s">
        <v>79</v>
      </c>
      <c r="AR43">
        <v>1.4927999999999999</v>
      </c>
      <c r="AS43">
        <v>0.35039999999999999</v>
      </c>
    </row>
    <row r="44" spans="1:45" x14ac:dyDescent="0.2">
      <c r="AL44" t="s">
        <v>141</v>
      </c>
      <c r="AM44" t="s">
        <v>142</v>
      </c>
      <c r="AN44">
        <v>64</v>
      </c>
      <c r="AO44">
        <v>256</v>
      </c>
      <c r="AP44">
        <v>2400</v>
      </c>
      <c r="AQ44" t="s">
        <v>79</v>
      </c>
      <c r="AR44">
        <v>1.9903999999999999</v>
      </c>
      <c r="AS44">
        <v>0.4672</v>
      </c>
    </row>
    <row r="45" spans="1:45" x14ac:dyDescent="0.2">
      <c r="AL45" t="s">
        <v>143</v>
      </c>
      <c r="AM45" t="s">
        <v>144</v>
      </c>
      <c r="AN45">
        <v>96</v>
      </c>
      <c r="AO45">
        <v>384</v>
      </c>
      <c r="AP45">
        <v>3600</v>
      </c>
      <c r="AQ45" t="s">
        <v>79</v>
      </c>
      <c r="AR45">
        <v>2.9855999999999998</v>
      </c>
      <c r="AS45">
        <v>0.70079999999999998</v>
      </c>
    </row>
    <row r="46" spans="1:45" x14ac:dyDescent="0.2">
      <c r="AL46" t="s">
        <v>145</v>
      </c>
    </row>
    <row r="47" spans="1:45" x14ac:dyDescent="0.2">
      <c r="AL47" t="s">
        <v>146</v>
      </c>
      <c r="AM47" t="s">
        <v>125</v>
      </c>
      <c r="AN47">
        <v>2</v>
      </c>
      <c r="AO47">
        <v>8</v>
      </c>
      <c r="AP47">
        <v>160</v>
      </c>
      <c r="AQ47" t="s">
        <v>93</v>
      </c>
      <c r="AR47">
        <v>7.7399999999999997E-2</v>
      </c>
      <c r="AS47">
        <v>3.6799999999999999E-2</v>
      </c>
    </row>
    <row r="48" spans="1:45" x14ac:dyDescent="0.2">
      <c r="AL48" t="s">
        <v>147</v>
      </c>
      <c r="AM48" t="s">
        <v>127</v>
      </c>
      <c r="AN48">
        <v>4</v>
      </c>
      <c r="AO48">
        <v>16</v>
      </c>
      <c r="AP48">
        <v>320</v>
      </c>
      <c r="AQ48" t="s">
        <v>93</v>
      </c>
      <c r="AR48">
        <v>0.15479999999999999</v>
      </c>
      <c r="AS48">
        <v>7.3599999999999999E-2</v>
      </c>
    </row>
    <row r="49" spans="38:45" x14ac:dyDescent="0.2">
      <c r="AL49" t="s">
        <v>148</v>
      </c>
      <c r="AM49" t="s">
        <v>149</v>
      </c>
      <c r="AN49">
        <v>8</v>
      </c>
      <c r="AO49">
        <v>32</v>
      </c>
      <c r="AP49">
        <v>640</v>
      </c>
      <c r="AQ49" t="s">
        <v>93</v>
      </c>
      <c r="AR49">
        <v>0.30959999999999999</v>
      </c>
      <c r="AS49">
        <v>0.1472</v>
      </c>
    </row>
    <row r="50" spans="38:45" x14ac:dyDescent="0.2">
      <c r="AL50" t="s">
        <v>150</v>
      </c>
      <c r="AM50" t="s">
        <v>151</v>
      </c>
      <c r="AN50">
        <v>16</v>
      </c>
      <c r="AO50">
        <v>64</v>
      </c>
      <c r="AP50">
        <v>1280</v>
      </c>
      <c r="AQ50" t="s">
        <v>93</v>
      </c>
      <c r="AR50">
        <v>0.61919999999999997</v>
      </c>
      <c r="AS50">
        <v>0.2944</v>
      </c>
    </row>
    <row r="51" spans="38:45" x14ac:dyDescent="0.2">
      <c r="AL51" t="s">
        <v>152</v>
      </c>
      <c r="AM51" t="s">
        <v>153</v>
      </c>
      <c r="AN51">
        <v>32</v>
      </c>
      <c r="AO51">
        <v>128</v>
      </c>
      <c r="AP51">
        <v>2560</v>
      </c>
      <c r="AQ51" t="s">
        <v>93</v>
      </c>
      <c r="AR51">
        <v>1.2383999999999999</v>
      </c>
      <c r="AS51">
        <v>0.58879999999999999</v>
      </c>
    </row>
    <row r="52" spans="38:45" x14ac:dyDescent="0.2">
      <c r="AL52" t="s">
        <v>154</v>
      </c>
      <c r="AM52" t="s">
        <v>155</v>
      </c>
      <c r="AN52">
        <v>48</v>
      </c>
      <c r="AO52">
        <v>192</v>
      </c>
      <c r="AP52">
        <v>3840</v>
      </c>
      <c r="AQ52" t="s">
        <v>93</v>
      </c>
      <c r="AR52">
        <v>1.8575999999999999</v>
      </c>
      <c r="AS52">
        <v>0.88319999999999999</v>
      </c>
    </row>
    <row r="53" spans="38:45" x14ac:dyDescent="0.2">
      <c r="AL53" t="s">
        <v>156</v>
      </c>
      <c r="AM53" t="s">
        <v>157</v>
      </c>
      <c r="AN53">
        <v>64</v>
      </c>
      <c r="AO53">
        <v>256</v>
      </c>
      <c r="AP53">
        <v>5120</v>
      </c>
      <c r="AQ53" t="s">
        <v>93</v>
      </c>
      <c r="AR53">
        <v>2.4767999999999999</v>
      </c>
      <c r="AS53">
        <v>1.1776</v>
      </c>
    </row>
    <row r="54" spans="38:45" x14ac:dyDescent="0.2">
      <c r="AL54" t="s">
        <v>158</v>
      </c>
      <c r="AM54" t="s">
        <v>159</v>
      </c>
      <c r="AN54">
        <v>96</v>
      </c>
      <c r="AO54">
        <v>384</v>
      </c>
      <c r="AP54">
        <v>7480</v>
      </c>
      <c r="AQ54" t="s">
        <v>93</v>
      </c>
      <c r="AR54">
        <v>3.7151999999999998</v>
      </c>
      <c r="AS54">
        <v>1.7664</v>
      </c>
    </row>
    <row r="55" spans="38:45" x14ac:dyDescent="0.2">
      <c r="AL55" t="s">
        <v>160</v>
      </c>
      <c r="AM55" t="s">
        <v>161</v>
      </c>
      <c r="AN55">
        <v>2</v>
      </c>
      <c r="AO55">
        <v>8</v>
      </c>
      <c r="AP55">
        <v>160</v>
      </c>
      <c r="AQ55" t="s">
        <v>93</v>
      </c>
      <c r="AR55">
        <v>7.7399999999999997E-2</v>
      </c>
      <c r="AS55">
        <v>3.6799999999999999E-2</v>
      </c>
    </row>
    <row r="56" spans="38:45" x14ac:dyDescent="0.2">
      <c r="AL56" t="s">
        <v>162</v>
      </c>
      <c r="AM56" t="s">
        <v>163</v>
      </c>
      <c r="AN56">
        <v>4</v>
      </c>
      <c r="AO56">
        <v>16</v>
      </c>
      <c r="AP56">
        <v>320</v>
      </c>
      <c r="AQ56" t="s">
        <v>93</v>
      </c>
      <c r="AR56">
        <v>0.15479999999999999</v>
      </c>
      <c r="AS56">
        <v>7.2999999999999995E-2</v>
      </c>
    </row>
    <row r="57" spans="38:45" x14ac:dyDescent="0.2">
      <c r="AL57" t="s">
        <v>164</v>
      </c>
      <c r="AM57" t="s">
        <v>165</v>
      </c>
      <c r="AN57">
        <v>8</v>
      </c>
      <c r="AO57">
        <v>32</v>
      </c>
      <c r="AP57">
        <v>640</v>
      </c>
      <c r="AQ57" t="s">
        <v>93</v>
      </c>
      <c r="AR57">
        <v>0.30959999999999999</v>
      </c>
      <c r="AS57">
        <v>0.1472</v>
      </c>
    </row>
    <row r="58" spans="38:45" x14ac:dyDescent="0.2">
      <c r="AL58" t="s">
        <v>166</v>
      </c>
      <c r="AM58" t="s">
        <v>167</v>
      </c>
      <c r="AN58">
        <v>16</v>
      </c>
      <c r="AO58">
        <v>64</v>
      </c>
      <c r="AP58">
        <v>1280</v>
      </c>
      <c r="AQ58" t="s">
        <v>93</v>
      </c>
      <c r="AR58">
        <v>0.61919999999999997</v>
      </c>
      <c r="AS58">
        <v>0.2944</v>
      </c>
    </row>
    <row r="59" spans="38:45" x14ac:dyDescent="0.2">
      <c r="AL59" t="s">
        <v>168</v>
      </c>
      <c r="AM59" t="s">
        <v>169</v>
      </c>
      <c r="AN59">
        <v>40</v>
      </c>
      <c r="AO59">
        <v>160</v>
      </c>
      <c r="AP59">
        <v>3200</v>
      </c>
      <c r="AQ59" t="s">
        <v>93</v>
      </c>
      <c r="AR59">
        <v>1.548</v>
      </c>
      <c r="AS59">
        <v>0.73599999999999999</v>
      </c>
    </row>
    <row r="60" spans="38:45" x14ac:dyDescent="0.2">
      <c r="AL60" t="s">
        <v>170</v>
      </c>
      <c r="AM60" t="s">
        <v>171</v>
      </c>
      <c r="AN60">
        <v>64</v>
      </c>
      <c r="AO60">
        <v>256</v>
      </c>
      <c r="AP60">
        <v>5120</v>
      </c>
      <c r="AQ60" t="s">
        <v>93</v>
      </c>
      <c r="AR60">
        <v>2.4767999999999999</v>
      </c>
      <c r="AS60">
        <v>1.177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Phung, T.N. (Tanya)</dc:creator>
  <cp:lastModifiedBy>Jeanne Savage</cp:lastModifiedBy>
  <dcterms:created xsi:type="dcterms:W3CDTF">2025-05-04T07:26:49Z</dcterms:created>
  <dcterms:modified xsi:type="dcterms:W3CDTF">2025-06-11T12:10:40Z</dcterms:modified>
</cp:coreProperties>
</file>