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activeTab="4"/>
  </bookViews>
  <sheets>
    <sheet name="Deposits" sheetId="5" r:id="rId1"/>
    <sheet name="Daybook 21-22" sheetId="1" r:id="rId2"/>
    <sheet name="2022FamilyMeet" sheetId="6" r:id="rId3"/>
    <sheet name="Daybook 22-23" sheetId="10" r:id="rId4"/>
    <sheet name="Daybook 23-24" sheetId="11" r:id="rId5"/>
    <sheet name="2023 Pongal" sheetId="8" r:id="rId6"/>
    <sheet name="2023 Medical Camp" sheetId="9" r:id="rId7"/>
    <sheet name="Income Stmt" sheetId="2" r:id="rId8"/>
    <sheet name="2023FamilyMeet" sheetId="13" r:id="rId9"/>
  </sheets>
  <definedNames>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C17" i="13" l="1"/>
  <c r="F87" i="11" l="1"/>
  <c r="F86" i="11"/>
  <c r="L88" i="11" l="1"/>
  <c r="I90" i="11"/>
  <c r="F88" i="11"/>
  <c r="L87" i="11" l="1"/>
  <c r="L86" i="11"/>
  <c r="L92" i="11" l="1"/>
  <c r="L112" i="10" l="1"/>
  <c r="H42" i="5"/>
  <c r="H41" i="5"/>
  <c r="H40" i="5"/>
  <c r="H39" i="5"/>
  <c r="H38" i="5"/>
  <c r="F110" i="10"/>
  <c r="F111" i="10" l="1"/>
  <c r="H35" i="5"/>
  <c r="J124" i="10"/>
  <c r="J123" i="10"/>
  <c r="H104" i="1"/>
  <c r="H103" i="1"/>
  <c r="H94" i="11" l="1"/>
  <c r="H6" i="1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F90" i="11"/>
  <c r="L97" i="11"/>
  <c r="B26" i="2"/>
  <c r="B16" i="2"/>
  <c r="B27" i="2" s="1"/>
  <c r="H118" i="10"/>
  <c r="L121" i="10"/>
  <c r="L111" i="10"/>
  <c r="L110" i="10"/>
  <c r="C16" i="9"/>
  <c r="B19" i="9"/>
  <c r="C13" i="9"/>
  <c r="D4" i="9"/>
  <c r="C19" i="8"/>
  <c r="D4" i="8"/>
  <c r="B11" i="2"/>
  <c r="H90" i="11" l="1"/>
  <c r="H62" i="11"/>
  <c r="H63" i="11" s="1"/>
  <c r="H64" i="11" s="1"/>
  <c r="H65" i="11" s="1"/>
  <c r="H66" i="11" s="1"/>
  <c r="H67" i="11" s="1"/>
  <c r="H68" i="11" s="1"/>
  <c r="H69" i="11" s="1"/>
  <c r="H71" i="11" s="1"/>
  <c r="H72" i="11" s="1"/>
  <c r="H73" i="11" s="1"/>
  <c r="H74" i="11" s="1"/>
  <c r="H75" i="11" s="1"/>
  <c r="H76" i="11" s="1"/>
  <c r="H77" i="11" s="1"/>
  <c r="H78" i="11" s="1"/>
  <c r="H79" i="11" s="1"/>
  <c r="H80" i="11" s="1"/>
  <c r="H93"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C15" i="9" l="1"/>
  <c r="C17" i="8"/>
  <c r="C22" i="8" s="1"/>
  <c r="C10" i="6" l="1"/>
  <c r="C9" i="2" l="1"/>
  <c r="C19" i="2" l="1"/>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<sst xmlns="http://schemas.openxmlformats.org/spreadsheetml/2006/main" count="1136" uniqueCount="764">
  <si>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</si>
  <si>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</si>
  <si>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</si>
  <si>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</si>
  <si>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</si>
  <si>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</si>
  <si>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</si>
  <si>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</si>
  <si>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</si>
  <si>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</si>
  <si>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</si>
  <si>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</si>
  <si>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</si>
  <si>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</si>
  <si>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</si>
  <si>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</si>
  <si>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</si>
  <si>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</si>
  <si>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</si>
  <si>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</si>
  <si>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</si>
  <si>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</si>
  <si>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</si>
  <si>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</si>
  <si>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</si>
  <si>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</si>
  <si>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</si>
  <si>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</si>
  <si>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</si>
  <si>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</si>
  <si>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</si>
  <si>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</si>
  <si>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</si>
  <si>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</si>
  <si>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</si>
  <si>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</si>
  <si>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</si>
  <si>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</si>
  <si>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</si>
  <si>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</si>
  <si>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</si>
  <si>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</si>
  <si>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</si>
  <si>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</si>
  <si>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</si>
  <si>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</si>
  <si>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</si>
  <si>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</si>
  <si>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</si>
  <si>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</si>
  <si>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</si>
  <si>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</si>
  <si>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</si>
  <si>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</si>
  <si>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</si>
  <si>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</si>
  <si>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</si>
  <si>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</si>
  <si>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</si>
  <si>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</si>
  <si>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</si>
  <si>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</si>
  <si>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</si>
  <si>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</si>
  <si>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</si>
  <si>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</si>
  <si>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</si>
  <si>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</si>
  <si>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</si>
  <si>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</si>
  <si>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</si>
  <si>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</si>
  <si>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</si>
  <si>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</si>
  <si>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</si>
  <si>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</si>
  <si>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</si>
  <si>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</si>
  <si>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</si>
  <si>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</si>
  <si>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</si>
  <si>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</si>
  <si>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</si>
  <si>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</si>
  <si>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</si>
  <si>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</si>
  <si>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</si>
  <si>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</si>
  <si>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</si>
  <si>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</si>
  <si>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</si>
  <si>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</si>
  <si>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</si>
  <si>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</si>
  <si>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</si>
  <si>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</si>
  <si>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</si>
  <si>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</si>
  <si>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</si>
  <si>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</si>
  <si>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</si>
  <si>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</si>
  <si>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</si>
  <si>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</si>
  <si>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</si>
  <si>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</si>
  <si>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</si>
  <si>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</si>
  <si>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</si>
  <si>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</si>
  <si>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</si>
  <si>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</si>
  <si>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</si>
  <si>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</si>
  <si>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</si>
  <si>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</si>
  <si>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</si>
  <si>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</si>
  <si>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</si>
  <si>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</si>
  <si>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</si>
  <si>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</si>
  <si>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</si>
  <si>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</si>
  <si>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</si>
  <si>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</si>
  <si>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</si>
  <si>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</si>
  <si>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</si>
  <si>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</si>
  <si>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</si>
  <si>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</si>
  <si>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</si>
  <si>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</si>
  <si>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</si>
  <si>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</si>
  <si>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</si>
  <si>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</si>
  <si>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</si>
  <si>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</si>
  <si>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</si>
  <si>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</si>
  <si>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</si>
  <si>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</si>
  <si>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</si>
  <si>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</si>
  <si>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</si>
  <si>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</si>
  <si>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</si>
  <si>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</si>
  <si>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</si>
  <si>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</si>
  <si>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</si>
  <si>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</si>
  <si>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</si>
  <si>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</si>
  <si>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</si>
  <si>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</si>
  <si>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</si>
  <si>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</si>
  <si>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</si>
  <si>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</si>
  <si>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</si>
  <si>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</si>
  <si>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</si>
  <si>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</si>
  <si>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</si>
  <si>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</si>
  <si>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</si>
  <si>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</si>
  <si>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</si>
  <si>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</si>
  <si>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</si>
  <si>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</si>
  <si>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</si>
  <si>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</si>
  <si>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</si>
  <si>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</si>
  <si>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</si>
  <si>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</si>
  <si>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</si>
  <si>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</si>
  <si>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</si>
  <si>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</si>
  <si>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</si>
  <si>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</si>
  <si>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</si>
  <si>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</si>
  <si>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</si>
  <si>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</si>
  <si>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</si>
  <si>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</si>
  <si>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</si>
  <si>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</si>
  <si>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</si>
  <si>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</si>
  <si>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</si>
  <si>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</si>
  <si>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</si>
  <si>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</si>
  <si>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</si>
  <si>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</si>
  <si>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</si>
  <si>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</si>
  <si>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</si>
  <si>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</si>
  <si>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</si>
  <si>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</si>
  <si>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</si>
  <si>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</si>
  <si>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</si>
  <si>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</si>
  <si>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</si>
  <si>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</si>
  <si>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</si>
  <si>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</si>
  <si>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</si>
  <si>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</si>
  <si>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</si>
  <si>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</si>
  <si>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</si>
  <si>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</si>
  <si>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</si>
  <si>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</si>
  <si>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</si>
  <si>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</si>
  <si>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</si>
  <si>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</si>
  <si>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</si>
  <si>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</si>
  <si>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</si>
  <si>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</si>
  <si>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</si>
  <si>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</si>
  <si>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</si>
  <si>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</si>
  <si>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</si>
  <si>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</si>
  <si>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</si>
  <si>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</si>
  <si>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</si>
  <si>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</si>
  <si>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</si>
  <si>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</si>
  <si>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</si>
  <si>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</si>
  <si>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</si>
  <si>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</si>
  <si>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</si>
  <si>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</si>
  <si>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</si>
  <si>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</si>
  <si>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</si>
  <si>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</si>
  <si>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</si>
  <si>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</si>
  <si>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</si>
  <si>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</si>
  <si>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</si>
  <si>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</si>
  <si>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</si>
  <si>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</si>
  <si>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</si>
  <si>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</si>
  <si>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</si>
  <si>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</si>
  <si>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</si>
  <si>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</si>
  <si>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</si>
  <si>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</si>
  <si>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</si>
  <si>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</si>
  <si>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</si>
  <si>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</si>
  <si>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</si>
  <si>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</si>
  <si>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</si>
  <si>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</si>
  <si>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</si>
  <si>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</si>
  <si>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</si>
  <si>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</si>
  <si>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</si>
  <si>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</si>
  <si>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</si>
  <si>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</si>
  <si>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</si>
  <si>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</si>
  <si>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</si>
  <si>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</si>
  <si>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</si>
  <si>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</si>
  <si>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</si>
  <si>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</si>
  <si>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</si>
  <si>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</si>
  <si>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</si>
  <si>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</si>
  <si>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</si>
  <si>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</si>
  <si>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</si>
  <si>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</si>
  <si>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</si>
  <si>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</si>
  <si>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</si>
  <si>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</si>
  <si>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</si>
  <si>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</si>
  <si>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</si>
  <si>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</si>
  <si>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</si>
  <si>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</si>
  <si>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</si>
  <si>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</si>
  <si>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</si>
  <si>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</si>
  <si>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</si>
  <si>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</si>
  <si>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</si>
  <si>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</si>
  <si>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</si>
  <si>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</si>
  <si>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</si>
  <si>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</si>
  <si>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</si>
  <si>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</si>
  <si>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</si>
  <si>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</si>
  <si>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</si>
  <si>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</si>
  <si>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</si>
  <si>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</si>
  <si>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</si>
  <si>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</si>
  <si>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</si>
  <si>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</si>
  <si>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</si>
  <si>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</si>
  <si>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</si>
  <si>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</si>
  <si>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</si>
  <si>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</si>
  <si>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</si>
  <si>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</si>
  <si>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</si>
  <si>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</si>
  <si>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</si>
  <si>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</si>
  <si>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</si>
  <si>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</si>
  <si>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</si>
  <si>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</si>
  <si>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</si>
  <si>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</si>
  <si>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</si>
  <si>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</si>
  <si>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</si>
  <si>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</si>
  <si>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</si>
  <si>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</si>
  <si>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</si>
  <si>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</si>
  <si>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</si>
  <si>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</si>
  <si>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</si>
  <si>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</si>
  <si>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</si>
  <si>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</si>
  <si>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</si>
  <si>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</si>
  <si>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</si>
  <si>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</si>
  <si>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</si>
  <si>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</si>
  <si>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</si>
  <si>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</si>
  <si>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</si>
  <si>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</si>
  <si>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</si>
  <si>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</si>
  <si>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</si>
  <si>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</si>
  <si>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</si>
  <si>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</si>
  <si>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</si>
  <si>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</si>
  <si>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</si>
  <si>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</si>
  <si>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</si>
  <si>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</si>
  <si>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</si>
  <si>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</si>
  <si>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</si>
  <si>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</si>
  <si>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</si>
  <si>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</si>
  <si>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</si>
  <si>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</si>
  <si>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</si>
  <si>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</si>
  <si>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</si>
  <si>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</si>
  <si>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</si>
  <si>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</si>
  <si>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</si>
  <si>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</si>
  <si>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</si>
  <si>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</si>
  <si>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</si>
  <si>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</si>
  <si>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</si>
  <si>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</si>
  <si>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</si>
  <si>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</si>
  <si>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</si>
  <si>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</si>
  <si>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</si>
  <si>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</si>
  <si>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</si>
  <si>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</si>
  <si>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</si>
  <si>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</si>
  <si>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</si>
  <si>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</si>
  <si>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</si>
  <si>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</si>
  <si>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</si>
  <si>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</si>
  <si>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</si>
  <si>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</si>
  <si>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</si>
  <si>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</si>
  <si>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</si>
  <si>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</si>
  <si>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</si>
  <si>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</si>
  <si>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</si>
  <si>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</si>
  <si>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</si>
  <si>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</si>
  <si>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</si>
  <si>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</si>
  <si>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</si>
  <si>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</si>
  <si>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</si>
  <si>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</si>
  <si>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</si>
  <si>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</si>
  <si>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</si>
  <si>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</si>
  <si>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</si>
  <si>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</si>
  <si>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</si>
  <si>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</si>
  <si>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</si>
  <si>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</si>
  <si>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</si>
  <si>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</si>
  <si>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</si>
  <si>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</si>
  <si>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</si>
  <si>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</si>
  <si>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</si>
  <si>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</si>
  <si>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</si>
  <si>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</si>
  <si>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</si>
  <si>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</si>
  <si>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</si>
  <si>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</si>
  <si>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</si>
  <si>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</si>
  <si>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</si>
  <si>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</si>
  <si>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</si>
  <si>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</si>
  <si>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</si>
  <si>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</si>
  <si>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</si>
  <si>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</si>
  <si>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</si>
  <si>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</si>
  <si>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</si>
  <si>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</si>
  <si>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</si>
  <si>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</si>
  <si>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</si>
  <si>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</si>
  <si>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</si>
  <si>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</si>
  <si>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</si>
  <si>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</si>
  <si>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</si>
  <si>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</si>
  <si>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</si>
  <si>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</si>
  <si>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</si>
  <si>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</si>
  <si>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</si>
  <si>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</si>
  <si>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</si>
  <si>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</si>
  <si>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</si>
  <si>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</si>
  <si>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</si>
  <si>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</si>
  <si>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</si>
  <si>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</si>
  <si>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</si>
  <si>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</si>
  <si>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</si>
  <si>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</si>
  <si>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</si>
  <si>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</si>
  <si>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</si>
  <si>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</si>
  <si>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</si>
  <si>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</si>
  <si>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</si>
  <si>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</si>
  <si>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</si>
  <si>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</si>
  <si>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</si>
  <si>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</si>
  <si>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</si>
  <si>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</si>
  <si>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</si>
  <si>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</si>
  <si>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</si>
  <si>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</si>
  <si>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</si>
  <si>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</si>
  <si>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</si>
  <si>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</si>
  <si>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</si>
  <si>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</si>
  <si>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</si>
  <si>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</si>
  <si>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</si>
  <si>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</si>
  <si>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</si>
  <si>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</si>
  <si>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</si>
  <si>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</si>
  <si>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</si>
  <si>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</si>
  <si>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</si>
  <si>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</si>
  <si>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</si>
  <si>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</si>
  <si>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</si>
  <si>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</si>
  <si>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</si>
  <si>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</si>
  <si>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</si>
  <si>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</si>
  <si>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</si>
  <si>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</si>
  <si>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</si>
  <si>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</si>
  <si>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</si>
  <si>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</si>
  <si>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</si>
  <si>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</si>
  <si>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</si>
  <si>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</si>
  <si>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</si>
  <si>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</si>
  <si>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</si>
  <si>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</si>
  <si>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</si>
  <si>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</si>
  <si>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</si>
  <si>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</si>
  <si>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</si>
  <si>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</si>
  <si>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</si>
  <si>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</si>
  <si>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</si>
  <si>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</si>
  <si>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</si>
  <si>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</si>
  <si>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</si>
  <si>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</si>
  <si>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</si>
  <si>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</si>
  <si>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</si>
  <si>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</si>
  <si>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</si>
  <si>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</si>
  <si>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</si>
  <si>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</si>
  <si>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</si>
  <si>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</si>
  <si>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</si>
  <si>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Renganathan (President)</t>
  </si>
  <si>
    <t>Sridharan Chettiyar (VP)</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</si>
  <si>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</si>
  <si>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</si>
  <si>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</si>
  <si>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</si>
  <si>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</si>
  <si>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</si>
  <si>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</si>
  <si>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</si>
  <si>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</si>
  <si>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</si>
  <si>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</si>
  <si>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</si>
  <si>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</si>
  <si>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</si>
  <si>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</si>
  <si>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</si>
  <si>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</si>
  <si>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</si>
  <si>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</si>
  <si>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</si>
  <si>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</si>
  <si>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</si>
  <si>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</si>
  <si>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</si>
  <si>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</si>
  <si>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</si>
  <si>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</si>
  <si>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</si>
  <si>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</si>
  <si>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</si>
  <si>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</si>
  <si>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</si>
  <si>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</si>
  <si>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</si>
  <si>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</si>
  <si>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</si>
  <si>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</si>
  <si>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</si>
  <si>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</si>
  <si>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Rs.3000 Credited to A/c ...9066 thru NEFT UTR N182232526075087 by M HARISH. (01-07-2023 13:16:58) - Bank of Baroda
Subscription for News Letter</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</si>
  <si>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</si>
  <si>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</si>
  <si>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</si>
  <si>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</si>
  <si>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</si>
  <si>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</si>
  <si>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</si>
  <si>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</si>
  <si>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</si>
  <si>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</si>
  <si>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</si>
  <si>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</si>
  <si>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</si>
  <si>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</si>
  <si>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</si>
  <si>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</si>
  <si>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</si>
  <si>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</si>
  <si>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2023-2024</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</si>
  <si>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</si>
  <si>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</si>
  <si>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</si>
  <si>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</si>
  <si>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</si>
  <si>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</si>
  <si>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</si>
  <si>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</si>
  <si>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</si>
  <si>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</si>
  <si>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</si>
  <si>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</si>
  <si>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</si>
  <si>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</si>
  <si>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</si>
  <si>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</si>
  <si>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</si>
  <si>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</si>
  <si>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</si>
  <si>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</si>
  <si>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</si>
  <si>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</si>
  <si>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</si>
  <si>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</si>
  <si>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</si>
  <si>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</si>
  <si>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</si>
  <si>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</si>
  <si>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</si>
  <si>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</si>
  <si>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</si>
  <si>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</si>
  <si>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</si>
  <si>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</si>
  <si>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</si>
  <si>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</si>
  <si>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BY INST 421 : MICR CLG (CTS) by way of Donation</t>
  </si>
  <si>
    <t>Jain Apartments
2nd Main Road</t>
  </si>
  <si>
    <t xml:space="preserve">Bank </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</si>
  <si>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</si>
  <si>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</si>
  <si>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</si>
  <si>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</si>
  <si>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</si>
  <si>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</si>
  <si>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</si>
  <si>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</si>
  <si>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</si>
  <si>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</si>
  <si>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</si>
  <si>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</si>
  <si>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</si>
  <si>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</si>
  <si>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</si>
  <si>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</si>
  <si>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</si>
  <si>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</si>
  <si>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</si>
  <si>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</si>
  <si>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</si>
  <si>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</si>
  <si>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</si>
  <si>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</si>
  <si>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</si>
  <si>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</si>
  <si>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</si>
  <si>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</si>
  <si>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</si>
  <si>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</si>
  <si>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</si>
  <si>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</si>
  <si>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</si>
  <si>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</si>
  <si>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Rs.2000 Credited to A/c ...9066 thru NEFT UTR N343232777183960 by P RAVI KUMAR. Total Bal:Rs.211383.84CR. Avlbl Amt:Rs.211383.84(09-12-2023 12:36:05) - Bank of Baroda</t>
  </si>
  <si>
    <t>Rajasekar Sarojini</t>
  </si>
  <si>
    <t>Rs.2500 Credited to A/c ...9066 thru UPI/334352746370 by rajsekarsarojin. Total Bal:Rs.218883.84CR. Avlbl Amt:Rs.218883.84(09-12-2023 15:36:03) - Bank of Baroda</t>
  </si>
  <si>
    <t>NEFT-N343232777219122-JONAH STEPHEN JEREMIAH</t>
  </si>
  <si>
    <t>M Ranganathan</t>
  </si>
  <si>
    <t>Family Gettogether 2023</t>
  </si>
  <si>
    <t>Bank Balance at end of Dec 12,23</t>
  </si>
  <si>
    <t>Cash Balance at end of Dec 12,23</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</si>
  <si>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</si>
  <si>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</si>
  <si>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</si>
  <si>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</si>
  <si>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</si>
  <si>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</si>
  <si>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</si>
  <si>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</si>
  <si>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</si>
  <si>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</si>
  <si>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</si>
  <si>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</si>
  <si>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</si>
  <si>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</si>
  <si>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</si>
  <si>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</si>
  <si>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</si>
  <si>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</si>
  <si>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</si>
  <si>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</si>
  <si>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</si>
  <si>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</si>
  <si>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</si>
  <si>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 xml:space="preserve">Paid by Cash. Please see tab 2023 Family Meet </t>
  </si>
  <si>
    <t>Bank Balance</t>
  </si>
  <si>
    <t>Payed By Cheque - Not yet Debited Family Meet</t>
  </si>
  <si>
    <t>Paid via cheque - Not yet Debited Family Meet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</si>
</sst>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409]d\-mmm\-yy;@"/>
  </numFmts>
  <fonts count="46">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s>
  <fills count="4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theme="7" tint="0.79998168889431442"/>
      </left>
      <right/>
      <top/>
      <bottom style="medium">
        <color theme="7" tint="0.79998168889431442"/>
      </bottom>
      <diagonal/>
    </border>
    <border>
      <left/>
      <right/>
      <top/>
      <bottom style="medium">
        <color theme="7" tint="0.79998168889431442"/>
      </bottom>
      <diagonal/>
    </border>
    <border>
      <left/>
      <right style="medium">
        <color theme="7" tint="0.79998168889431442"/>
      </right>
      <top/>
      <bottom style="medium">
        <color theme="7" tint="0.79998168889431442"/>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296">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40" fillId="16" borderId="24" xfId="0" applyFont="1" applyFill="1" applyBorder="1" applyAlignment="1">
      <alignment wrapText="1"/>
    </xf>
    <xf numFmtId="0" fontId="0" fillId="16" borderId="25" xfId="0" applyFill="1" applyBorder="1"/>
    <xf numFmtId="2" fontId="17" fillId="17" borderId="25" xfId="0" applyNumberFormat="1" applyFont="1" applyFill="1" applyBorder="1"/>
    <xf numFmtId="2" fontId="17" fillId="17" borderId="25" xfId="0" applyNumberFormat="1" applyFont="1" applyFill="1" applyBorder="1" applyAlignment="1">
      <alignment wrapText="1"/>
    </xf>
    <xf numFmtId="2" fontId="0" fillId="17" borderId="26" xfId="0" applyNumberFormat="1" applyFill="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0" fontId="0" fillId="14" borderId="3" xfId="0" applyFill="1" applyBorder="1"/>
    <xf numFmtId="165" fontId="0" fillId="14" borderId="3" xfId="0" applyNumberFormat="1" applyFill="1" applyBorder="1"/>
    <xf numFmtId="0" fontId="0" fillId="14" borderId="3" xfId="0" applyFill="1" applyBorder="1" applyAlignment="1">
      <alignment wrapText="1"/>
    </xf>
    <xf numFmtId="0" fontId="0" fillId="30" borderId="3" xfId="0" applyFill="1" applyBorder="1"/>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7"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8" xfId="0" applyFill="1" applyBorder="1" applyAlignment="1">
      <alignment wrapText="1"/>
    </xf>
    <xf numFmtId="0" fontId="32" fillId="9" borderId="28" xfId="0" applyFont="1" applyFill="1" applyBorder="1" applyAlignment="1">
      <alignment wrapText="1"/>
    </xf>
    <xf numFmtId="0" fontId="0" fillId="21" borderId="28" xfId="0" applyFill="1" applyBorder="1" applyAlignment="1">
      <alignment wrapText="1"/>
    </xf>
    <xf numFmtId="0" fontId="17" fillId="9" borderId="28" xfId="0" applyFont="1" applyFill="1" applyBorder="1" applyAlignment="1">
      <alignment wrapText="1"/>
    </xf>
    <xf numFmtId="0" fontId="17" fillId="9" borderId="29" xfId="0" applyFont="1" applyFill="1" applyBorder="1" applyAlignment="1">
      <alignment wrapText="1"/>
    </xf>
    <xf numFmtId="0" fontId="0" fillId="9" borderId="30"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9" xfId="0" applyFont="1" applyFill="1" applyBorder="1" applyAlignment="1">
      <alignment wrapText="1"/>
    </xf>
    <xf numFmtId="0" fontId="0" fillId="21" borderId="29" xfId="0" applyFill="1" applyBorder="1" applyAlignment="1">
      <alignment wrapText="1"/>
    </xf>
    <xf numFmtId="0" fontId="0" fillId="9" borderId="15" xfId="0" applyFill="1" applyBorder="1" applyAlignment="1">
      <alignment wrapText="1"/>
    </xf>
    <xf numFmtId="14" fontId="0" fillId="0" borderId="31" xfId="0" applyNumberFormat="1" applyBorder="1"/>
    <xf numFmtId="0" fontId="0" fillId="0" borderId="32"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0" fontId="45" fillId="44" borderId="0" xfId="18" applyNumberFormat="1" applyFont="1" applyFill="1" applyBorder="1" applyAlignment="1" applyProtection="1">
      <alignment horizontal="lef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righ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597</v>
      </c>
    </row>
    <row r="22" spans="1:9">
      <c r="A22" s="247"/>
      <c r="B22" s="247"/>
      <c r="C22" s="247"/>
      <c r="D22" s="247"/>
      <c r="E22" s="247"/>
      <c r="F22" s="247"/>
      <c r="G22" s="247"/>
      <c r="H22" s="247"/>
      <c r="I22" s="247"/>
    </row>
    <row r="23" spans="1:9" ht="29.25" thickBot="1">
      <c r="A23" s="92" t="s">
        <v>199</v>
      </c>
      <c r="B23" s="92" t="s">
        <v>200</v>
      </c>
      <c r="C23" s="92" t="s">
        <v>201</v>
      </c>
      <c r="D23" s="92" t="s">
        <v>202</v>
      </c>
      <c r="E23" s="100" t="s">
        <v>203</v>
      </c>
      <c r="F23" s="101" t="s">
        <v>204</v>
      </c>
      <c r="G23" s="92" t="s">
        <v>205</v>
      </c>
      <c r="H23" s="102" t="s">
        <v>206</v>
      </c>
      <c r="I23" s="248"/>
    </row>
    <row r="24" spans="1:9">
      <c r="A24" s="252">
        <v>75240300001453</v>
      </c>
      <c r="B24" s="253" t="s">
        <v>598</v>
      </c>
      <c r="C24" s="253" t="s">
        <v>208</v>
      </c>
      <c r="D24" s="253" t="s">
        <v>209</v>
      </c>
      <c r="E24" s="254">
        <v>5</v>
      </c>
      <c r="F24" s="255">
        <v>45131</v>
      </c>
      <c r="G24" s="253" t="s">
        <v>211</v>
      </c>
      <c r="H24" s="256" t="s">
        <v>599</v>
      </c>
      <c r="I24" s="249"/>
    </row>
    <row r="25" spans="1:9" ht="29.25" thickBot="1">
      <c r="A25" s="257"/>
      <c r="B25" s="258"/>
      <c r="C25" s="258"/>
      <c r="D25" s="258"/>
      <c r="E25" s="259"/>
      <c r="F25" s="258"/>
      <c r="G25" s="258"/>
      <c r="H25" s="256" t="s">
        <v>602</v>
      </c>
      <c r="I25" s="250"/>
    </row>
    <row r="26" spans="1:9">
      <c r="A26" s="252">
        <v>75240300001454</v>
      </c>
      <c r="B26" s="253" t="s">
        <v>598</v>
      </c>
      <c r="C26" s="253" t="s">
        <v>208</v>
      </c>
      <c r="D26" s="253" t="s">
        <v>209</v>
      </c>
      <c r="E26" s="254">
        <v>5</v>
      </c>
      <c r="F26" s="255">
        <v>45131</v>
      </c>
      <c r="G26" s="253" t="s">
        <v>211</v>
      </c>
      <c r="H26" s="256" t="s">
        <v>599</v>
      </c>
      <c r="I26" s="249"/>
    </row>
    <row r="27" spans="1:9" ht="29.25" thickBot="1">
      <c r="A27" s="257"/>
      <c r="B27" s="258"/>
      <c r="C27" s="258"/>
      <c r="D27" s="258"/>
      <c r="E27" s="259"/>
      <c r="F27" s="258"/>
      <c r="G27" s="258"/>
      <c r="H27" s="256" t="s">
        <v>602</v>
      </c>
      <c r="I27" s="250"/>
    </row>
    <row r="28" spans="1:9">
      <c r="A28" s="252">
        <v>75240300003911</v>
      </c>
      <c r="B28" s="253" t="s">
        <v>598</v>
      </c>
      <c r="C28" s="253" t="s">
        <v>208</v>
      </c>
      <c r="D28" s="253" t="s">
        <v>209</v>
      </c>
      <c r="E28" s="254">
        <v>6.75</v>
      </c>
      <c r="F28" s="255">
        <v>45339</v>
      </c>
      <c r="G28" s="253" t="s">
        <v>211</v>
      </c>
      <c r="H28" s="256" t="s">
        <v>600</v>
      </c>
      <c r="I28" s="249"/>
    </row>
    <row r="29" spans="1:9" ht="29.25" thickBot="1">
      <c r="A29" s="257"/>
      <c r="B29" s="258"/>
      <c r="C29" s="258"/>
      <c r="D29" s="258"/>
      <c r="E29" s="259"/>
      <c r="F29" s="258"/>
      <c r="G29" s="258"/>
      <c r="H29" s="256" t="s">
        <v>603</v>
      </c>
      <c r="I29" s="250"/>
    </row>
    <row r="30" spans="1:9">
      <c r="A30" s="252">
        <v>75240300005052</v>
      </c>
      <c r="B30" s="253" t="s">
        <v>598</v>
      </c>
      <c r="C30" s="253" t="s">
        <v>208</v>
      </c>
      <c r="D30" s="253" t="s">
        <v>209</v>
      </c>
      <c r="E30" s="254">
        <v>5.5</v>
      </c>
      <c r="F30" s="255">
        <v>45197</v>
      </c>
      <c r="G30" s="253" t="s">
        <v>211</v>
      </c>
      <c r="H30" s="256" t="s">
        <v>601</v>
      </c>
      <c r="I30" s="249"/>
    </row>
    <row r="31" spans="1:9" ht="28.5">
      <c r="A31" s="257"/>
      <c r="B31" s="258"/>
      <c r="C31" s="258"/>
      <c r="D31" s="258"/>
      <c r="E31" s="259"/>
      <c r="F31" s="258"/>
      <c r="G31" s="258"/>
      <c r="H31" s="256" t="s">
        <v>604</v>
      </c>
      <c r="I31" s="247"/>
    </row>
    <row r="33" spans="1:13" ht="30">
      <c r="D33" s="117" t="s">
        <v>228</v>
      </c>
      <c r="H33" s="113">
        <v>507750</v>
      </c>
    </row>
    <row r="34" spans="1:13">
      <c r="B34" s="251"/>
      <c r="H34">
        <v>186558.67</v>
      </c>
    </row>
    <row r="35" spans="1:13">
      <c r="H35" s="169">
        <f>SUM(H33:H34)</f>
        <v>694308.67</v>
      </c>
    </row>
    <row r="36" spans="1:13">
      <c r="H36" s="19"/>
    </row>
    <row r="37" spans="1:13">
      <c r="H37" s="169"/>
    </row>
    <row r="38" spans="1:13">
      <c r="D38" t="s">
        <v>618</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656</v>
      </c>
    </row>
    <row r="48" spans="1:13" ht="30">
      <c r="A48" s="291" t="s">
        <v>216</v>
      </c>
      <c r="B48" s="292"/>
      <c r="C48" s="287" t="s">
        <v>598</v>
      </c>
      <c r="D48" s="287" t="s">
        <v>208</v>
      </c>
      <c r="E48" s="287" t="s">
        <v>209</v>
      </c>
      <c r="F48" s="287" t="s">
        <v>657</v>
      </c>
      <c r="G48" s="285" t="s">
        <v>658</v>
      </c>
      <c r="H48" s="285" t="s">
        <v>211</v>
      </c>
      <c r="I48" s="293" t="s">
        <v>659</v>
      </c>
      <c r="J48" s="292"/>
      <c r="K48" s="291" t="s">
        <v>660</v>
      </c>
      <c r="L48" s="292"/>
      <c r="M48" s="292"/>
    </row>
    <row r="49" spans="1:13">
      <c r="A49" s="286"/>
      <c r="B49" s="286"/>
      <c r="C49" s="286"/>
      <c r="D49" s="286"/>
      <c r="E49" s="286"/>
      <c r="F49" s="286"/>
      <c r="G49" s="286"/>
      <c r="H49" s="286"/>
      <c r="I49" s="293" t="s">
        <v>661</v>
      </c>
      <c r="J49" s="292"/>
      <c r="K49" s="291" t="s">
        <v>662</v>
      </c>
      <c r="L49" s="292"/>
      <c r="M49" s="292"/>
    </row>
    <row r="50" spans="1:13">
      <c r="A50" s="286"/>
      <c r="B50" s="286"/>
      <c r="C50" s="286"/>
      <c r="D50" s="286"/>
      <c r="E50" s="286"/>
      <c r="F50" s="286"/>
      <c r="G50" s="286"/>
      <c r="H50" s="286"/>
      <c r="I50" s="293" t="s">
        <v>663</v>
      </c>
      <c r="J50" s="292"/>
      <c r="K50" s="291" t="s">
        <v>662</v>
      </c>
      <c r="L50" s="292"/>
      <c r="M50" s="292"/>
    </row>
    <row r="51" spans="1:13" ht="30">
      <c r="A51" s="291" t="s">
        <v>217</v>
      </c>
      <c r="B51" s="292"/>
      <c r="C51" s="287" t="s">
        <v>598</v>
      </c>
      <c r="D51" s="287" t="s">
        <v>208</v>
      </c>
      <c r="E51" s="287" t="s">
        <v>209</v>
      </c>
      <c r="F51" s="287" t="s">
        <v>657</v>
      </c>
      <c r="G51" s="285" t="s">
        <v>658</v>
      </c>
      <c r="H51" s="285" t="s">
        <v>211</v>
      </c>
      <c r="I51" s="293" t="s">
        <v>659</v>
      </c>
      <c r="J51" s="292"/>
      <c r="K51" s="291" t="s">
        <v>660</v>
      </c>
      <c r="L51" s="292"/>
      <c r="M51" s="292"/>
    </row>
    <row r="52" spans="1:13">
      <c r="A52" s="286"/>
      <c r="B52" s="286"/>
      <c r="C52" s="286"/>
      <c r="D52" s="286"/>
      <c r="E52" s="286"/>
      <c r="F52" s="286"/>
      <c r="G52" s="286"/>
      <c r="H52" s="286"/>
      <c r="I52" s="293" t="s">
        <v>661</v>
      </c>
      <c r="J52" s="292"/>
      <c r="K52" s="291" t="s">
        <v>662</v>
      </c>
      <c r="L52" s="292"/>
      <c r="M52" s="292"/>
    </row>
    <row r="53" spans="1:13">
      <c r="A53" s="286"/>
      <c r="B53" s="286"/>
      <c r="C53" s="286"/>
      <c r="D53" s="286"/>
      <c r="E53" s="286"/>
      <c r="F53" s="286"/>
      <c r="G53" s="286"/>
      <c r="H53" s="286"/>
      <c r="I53" s="293" t="s">
        <v>663</v>
      </c>
      <c r="J53" s="292"/>
      <c r="K53" s="291" t="s">
        <v>662</v>
      </c>
      <c r="L53" s="292"/>
      <c r="M53" s="292"/>
    </row>
    <row r="54" spans="1:13" ht="30">
      <c r="A54" s="291" t="s">
        <v>218</v>
      </c>
      <c r="B54" s="292"/>
      <c r="C54" s="287" t="s">
        <v>598</v>
      </c>
      <c r="D54" s="287" t="s">
        <v>208</v>
      </c>
      <c r="E54" s="287" t="s">
        <v>209</v>
      </c>
      <c r="F54" s="287" t="s">
        <v>657</v>
      </c>
      <c r="G54" s="285" t="s">
        <v>664</v>
      </c>
      <c r="H54" s="285" t="s">
        <v>211</v>
      </c>
      <c r="I54" s="293" t="s">
        <v>659</v>
      </c>
      <c r="J54" s="292"/>
      <c r="K54" s="291" t="s">
        <v>665</v>
      </c>
      <c r="L54" s="292"/>
      <c r="M54" s="292"/>
    </row>
    <row r="55" spans="1:13">
      <c r="A55" s="286"/>
      <c r="B55" s="286"/>
      <c r="C55" s="286"/>
      <c r="D55" s="286"/>
      <c r="E55" s="286"/>
      <c r="F55" s="286"/>
      <c r="G55" s="286"/>
      <c r="H55" s="286"/>
      <c r="I55" s="293" t="s">
        <v>661</v>
      </c>
      <c r="J55" s="292"/>
      <c r="K55" s="291" t="s">
        <v>666</v>
      </c>
      <c r="L55" s="292"/>
      <c r="M55" s="292"/>
    </row>
    <row r="56" spans="1:13">
      <c r="A56" s="286"/>
      <c r="B56" s="286"/>
      <c r="C56" s="286"/>
      <c r="D56" s="286"/>
      <c r="E56" s="286"/>
      <c r="F56" s="286"/>
      <c r="G56" s="286"/>
      <c r="H56" s="286"/>
      <c r="I56" s="293" t="s">
        <v>663</v>
      </c>
      <c r="J56" s="292"/>
      <c r="K56" s="291" t="s">
        <v>667</v>
      </c>
      <c r="L56" s="292"/>
      <c r="M56" s="292"/>
    </row>
    <row r="57" spans="1:13" ht="30">
      <c r="A57" s="291" t="s">
        <v>668</v>
      </c>
      <c r="B57" s="292"/>
      <c r="C57" s="287" t="s">
        <v>598</v>
      </c>
      <c r="D57" s="287" t="s">
        <v>208</v>
      </c>
      <c r="E57" s="287" t="s">
        <v>209</v>
      </c>
      <c r="F57" s="287" t="s">
        <v>669</v>
      </c>
      <c r="G57" s="285" t="s">
        <v>670</v>
      </c>
      <c r="H57" s="285" t="s">
        <v>211</v>
      </c>
      <c r="I57" s="293" t="s">
        <v>659</v>
      </c>
      <c r="J57" s="292"/>
      <c r="K57" s="291" t="s">
        <v>671</v>
      </c>
      <c r="L57" s="292"/>
      <c r="M57" s="292"/>
    </row>
    <row r="58" spans="1:13">
      <c r="A58" s="286"/>
      <c r="B58" s="286"/>
      <c r="C58" s="286"/>
      <c r="D58" s="286"/>
      <c r="E58" s="286"/>
      <c r="F58" s="286"/>
      <c r="G58" s="286"/>
      <c r="H58" s="286"/>
      <c r="I58" s="293" t="s">
        <v>661</v>
      </c>
      <c r="J58" s="292"/>
      <c r="K58" s="291" t="s">
        <v>672</v>
      </c>
      <c r="L58" s="292"/>
      <c r="M58" s="292"/>
    </row>
    <row r="59" spans="1:13">
      <c r="A59" s="286"/>
      <c r="B59" s="286"/>
      <c r="C59" s="286"/>
      <c r="D59" s="286"/>
      <c r="E59" s="286"/>
      <c r="F59" s="286"/>
      <c r="G59" s="286"/>
      <c r="H59" s="286"/>
      <c r="I59" s="293" t="s">
        <v>663</v>
      </c>
      <c r="J59" s="292"/>
      <c r="K59" s="291" t="s">
        <v>673</v>
      </c>
      <c r="L59" s="292"/>
      <c r="M59" s="292"/>
    </row>
  </sheetData>
  <mergeCells count="28">
    <mergeCell ref="I59:J59"/>
    <mergeCell ref="K59:M59"/>
    <mergeCell ref="I55:J55"/>
    <mergeCell ref="K55:M55"/>
    <mergeCell ref="I56:J56"/>
    <mergeCell ref="K56:M56"/>
    <mergeCell ref="A57:B57"/>
    <mergeCell ref="I57:J57"/>
    <mergeCell ref="K57:M57"/>
    <mergeCell ref="I52:J52"/>
    <mergeCell ref="I58:J58"/>
    <mergeCell ref="K58:M58"/>
    <mergeCell ref="K52:M52"/>
    <mergeCell ref="I53:J53"/>
    <mergeCell ref="K53:M53"/>
    <mergeCell ref="A54:B54"/>
    <mergeCell ref="I54:J54"/>
    <mergeCell ref="K54:M54"/>
    <mergeCell ref="I50:J50"/>
    <mergeCell ref="K50:M50"/>
    <mergeCell ref="A51:B51"/>
    <mergeCell ref="I51:J51"/>
    <mergeCell ref="K51:M51"/>
    <mergeCell ref="A48:B48"/>
    <mergeCell ref="I48:J48"/>
    <mergeCell ref="K48:M48"/>
    <mergeCell ref="I49:J49"/>
    <mergeCell ref="K49:M49"/>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7" activePane="bottomRight" state="frozen"/>
      <selection pane="topRight" activeCell="F1" sqref="F1"/>
      <selection pane="bottomLeft" activeCell="A7" sqref="A7"/>
      <selection pane="bottomRight" activeCell="C23" sqref="C23"/>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605</v>
      </c>
    </row>
    <row r="2" spans="1:1023">
      <c r="A2" s="6"/>
      <c r="B2" s="21"/>
      <c r="C2" s="7"/>
      <c r="D2" s="7"/>
      <c r="E2" s="6"/>
      <c r="F2" s="294" t="s">
        <v>1</v>
      </c>
      <c r="G2" s="294"/>
      <c r="H2" s="294"/>
      <c r="I2" s="294"/>
      <c r="J2" s="295" t="s">
        <v>2</v>
      </c>
      <c r="K2" s="295"/>
      <c r="L2" s="295"/>
      <c r="M2" s="295"/>
      <c r="N2" s="260"/>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61" t="s">
        <v>13</v>
      </c>
      <c r="O3" s="266"/>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6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60" t="s">
        <v>17</v>
      </c>
      <c r="O7" s="34" t="s">
        <v>606</v>
      </c>
    </row>
    <row r="8" spans="1:1023">
      <c r="A8" s="11">
        <f t="shared" ref="A8:A46" si="1">A7+1</f>
        <v>2</v>
      </c>
      <c r="B8" s="21">
        <v>44298</v>
      </c>
      <c r="C8" s="7" t="s">
        <v>134</v>
      </c>
      <c r="D8" s="7" t="s">
        <v>16</v>
      </c>
      <c r="E8" s="6">
        <v>2108</v>
      </c>
      <c r="F8" s="8">
        <v>2500</v>
      </c>
      <c r="G8" s="8"/>
      <c r="H8" s="76">
        <f t="shared" si="0"/>
        <v>2500</v>
      </c>
      <c r="I8" s="8"/>
      <c r="J8" s="9"/>
      <c r="K8" s="10"/>
      <c r="L8" s="10"/>
      <c r="M8" s="12"/>
      <c r="N8" s="260" t="s">
        <v>18</v>
      </c>
      <c r="O8" s="34" t="s">
        <v>606</v>
      </c>
    </row>
    <row r="9" spans="1:1023">
      <c r="A9" s="11">
        <f t="shared" si="1"/>
        <v>3</v>
      </c>
      <c r="B9" s="21">
        <v>44299</v>
      </c>
      <c r="C9" s="7" t="s">
        <v>19</v>
      </c>
      <c r="D9" s="7" t="s">
        <v>20</v>
      </c>
      <c r="E9" s="6">
        <v>2110</v>
      </c>
      <c r="F9" s="8">
        <v>2500</v>
      </c>
      <c r="G9" s="8"/>
      <c r="H9" s="76">
        <f t="shared" si="0"/>
        <v>2500</v>
      </c>
      <c r="I9" s="8"/>
      <c r="J9" s="9"/>
      <c r="K9" s="10"/>
      <c r="L9" s="10"/>
      <c r="M9" s="12"/>
      <c r="N9" s="260" t="s">
        <v>21</v>
      </c>
      <c r="O9" s="34" t="s">
        <v>606</v>
      </c>
    </row>
    <row r="10" spans="1:1023">
      <c r="A10" s="11">
        <f t="shared" si="1"/>
        <v>4</v>
      </c>
      <c r="B10" s="21">
        <v>44299</v>
      </c>
      <c r="C10" s="7" t="s">
        <v>22</v>
      </c>
      <c r="D10" s="7" t="s">
        <v>23</v>
      </c>
      <c r="E10" s="6">
        <v>2111</v>
      </c>
      <c r="F10" s="8">
        <v>2500</v>
      </c>
      <c r="G10" s="8"/>
      <c r="H10" s="76">
        <f t="shared" si="0"/>
        <v>2500</v>
      </c>
      <c r="I10" s="8"/>
      <c r="J10" s="9"/>
      <c r="K10" s="10"/>
      <c r="L10" s="10"/>
      <c r="M10" s="10"/>
      <c r="N10" s="260" t="s">
        <v>24</v>
      </c>
      <c r="O10" s="34" t="s">
        <v>606</v>
      </c>
    </row>
    <row r="11" spans="1:1023">
      <c r="A11" s="11">
        <f t="shared" si="1"/>
        <v>5</v>
      </c>
      <c r="B11" s="21">
        <v>44299</v>
      </c>
      <c r="C11" s="7" t="s">
        <v>25</v>
      </c>
      <c r="D11" s="7" t="s">
        <v>26</v>
      </c>
      <c r="E11" s="6">
        <v>2112</v>
      </c>
      <c r="F11" s="8">
        <v>7500</v>
      </c>
      <c r="G11" s="8"/>
      <c r="H11" s="76">
        <f t="shared" si="0"/>
        <v>7500</v>
      </c>
      <c r="I11" s="8"/>
      <c r="J11" s="9"/>
      <c r="K11" s="10"/>
      <c r="L11" s="10"/>
      <c r="M11" s="10"/>
      <c r="N11" s="260" t="s">
        <v>27</v>
      </c>
      <c r="O11" s="34" t="s">
        <v>606</v>
      </c>
    </row>
    <row r="12" spans="1:1023">
      <c r="A12" s="11">
        <f t="shared" si="1"/>
        <v>6</v>
      </c>
      <c r="B12" s="21">
        <v>44299</v>
      </c>
      <c r="C12" s="7" t="s">
        <v>28</v>
      </c>
      <c r="D12" s="7" t="s">
        <v>29</v>
      </c>
      <c r="E12" s="6">
        <v>2113</v>
      </c>
      <c r="F12" s="8">
        <v>2500</v>
      </c>
      <c r="G12" s="8"/>
      <c r="H12" s="76">
        <f t="shared" si="0"/>
        <v>2500</v>
      </c>
      <c r="I12" s="8"/>
      <c r="J12" s="9"/>
      <c r="K12" s="10"/>
      <c r="L12" s="10"/>
      <c r="M12" s="10"/>
      <c r="N12" s="260" t="s">
        <v>30</v>
      </c>
      <c r="O12" s="34" t="s">
        <v>606</v>
      </c>
    </row>
    <row r="13" spans="1:1023">
      <c r="A13" s="11">
        <f t="shared" si="1"/>
        <v>7</v>
      </c>
      <c r="B13" s="21">
        <v>44299</v>
      </c>
      <c r="C13" s="7" t="s">
        <v>31</v>
      </c>
      <c r="D13" s="7" t="s">
        <v>137</v>
      </c>
      <c r="E13" s="6">
        <v>2114</v>
      </c>
      <c r="F13" s="8">
        <v>7500</v>
      </c>
      <c r="G13" s="8"/>
      <c r="H13" s="76">
        <f t="shared" si="0"/>
        <v>7500</v>
      </c>
      <c r="I13" s="8"/>
      <c r="J13" s="9"/>
      <c r="K13" s="10"/>
      <c r="L13" s="10"/>
      <c r="M13" s="10"/>
      <c r="N13" s="260" t="s">
        <v>32</v>
      </c>
      <c r="O13" s="34" t="s">
        <v>607</v>
      </c>
    </row>
    <row r="14" spans="1:1023" ht="45">
      <c r="A14" s="11">
        <f t="shared" si="1"/>
        <v>8</v>
      </c>
      <c r="B14" s="21">
        <v>44301</v>
      </c>
      <c r="C14" s="7" t="s">
        <v>33</v>
      </c>
      <c r="D14" s="7" t="s">
        <v>34</v>
      </c>
      <c r="E14" s="6">
        <v>2115</v>
      </c>
      <c r="F14" s="8">
        <v>5000</v>
      </c>
      <c r="G14" s="8"/>
      <c r="H14" s="76">
        <f t="shared" si="0"/>
        <v>5000</v>
      </c>
      <c r="I14" s="8"/>
      <c r="J14" s="9"/>
      <c r="K14" s="10"/>
      <c r="L14" s="10"/>
      <c r="M14" s="10"/>
      <c r="N14" s="260" t="s">
        <v>35</v>
      </c>
      <c r="O14" s="34" t="s">
        <v>606</v>
      </c>
    </row>
    <row r="15" spans="1:1023">
      <c r="A15" s="11">
        <f t="shared" si="1"/>
        <v>9</v>
      </c>
      <c r="B15" s="21">
        <v>44301</v>
      </c>
      <c r="C15" s="7" t="s">
        <v>36</v>
      </c>
      <c r="D15" s="7" t="s">
        <v>37</v>
      </c>
      <c r="E15" s="6">
        <v>2116</v>
      </c>
      <c r="F15" s="8">
        <v>2500.59</v>
      </c>
      <c r="G15" s="8"/>
      <c r="H15" s="76">
        <f t="shared" si="0"/>
        <v>2500.59</v>
      </c>
      <c r="I15" s="8"/>
      <c r="J15" s="9"/>
      <c r="K15" s="10"/>
      <c r="L15" s="10"/>
      <c r="M15" s="10"/>
      <c r="N15" s="260" t="s">
        <v>38</v>
      </c>
      <c r="O15" s="34" t="s">
        <v>606</v>
      </c>
    </row>
    <row r="16" spans="1:1023">
      <c r="A16" s="11">
        <f t="shared" si="1"/>
        <v>10</v>
      </c>
      <c r="B16" s="21">
        <v>44302</v>
      </c>
      <c r="C16" s="7" t="s">
        <v>39</v>
      </c>
      <c r="D16" s="7" t="s">
        <v>40</v>
      </c>
      <c r="E16" s="6">
        <v>2138</v>
      </c>
      <c r="F16" s="8">
        <v>2500</v>
      </c>
      <c r="G16" s="8"/>
      <c r="H16" s="76">
        <f t="shared" si="0"/>
        <v>2500</v>
      </c>
      <c r="I16" s="8"/>
      <c r="J16" s="9"/>
      <c r="K16" s="10"/>
      <c r="L16" s="10"/>
      <c r="M16" s="10"/>
      <c r="N16" s="260" t="s">
        <v>41</v>
      </c>
      <c r="O16" s="34" t="s">
        <v>606</v>
      </c>
    </row>
    <row r="17" spans="1:15">
      <c r="A17" s="11">
        <f t="shared" si="1"/>
        <v>11</v>
      </c>
      <c r="B17" s="21">
        <v>44302</v>
      </c>
      <c r="C17" s="7" t="s">
        <v>132</v>
      </c>
      <c r="D17" s="7" t="s">
        <v>133</v>
      </c>
      <c r="E17" s="6">
        <v>2117</v>
      </c>
      <c r="F17" s="8">
        <v>2500</v>
      </c>
      <c r="G17" s="8"/>
      <c r="H17" s="76">
        <f t="shared" si="0"/>
        <v>2500</v>
      </c>
      <c r="I17" s="8"/>
      <c r="J17" s="9"/>
      <c r="K17" s="10"/>
      <c r="L17" s="10"/>
      <c r="M17" s="10"/>
      <c r="N17" s="260" t="s">
        <v>42</v>
      </c>
      <c r="O17" s="34" t="s">
        <v>606</v>
      </c>
    </row>
    <row r="18" spans="1:15">
      <c r="A18" s="11">
        <f t="shared" si="1"/>
        <v>12</v>
      </c>
      <c r="B18" s="21">
        <v>44303</v>
      </c>
      <c r="C18" s="7" t="s">
        <v>136</v>
      </c>
      <c r="D18" s="7" t="s">
        <v>43</v>
      </c>
      <c r="E18" s="6">
        <v>2106</v>
      </c>
      <c r="F18" s="8">
        <v>2500</v>
      </c>
      <c r="G18" s="8"/>
      <c r="H18" s="76">
        <f t="shared" si="0"/>
        <v>2500</v>
      </c>
      <c r="I18" s="8"/>
      <c r="J18" s="9"/>
      <c r="K18" s="10"/>
      <c r="L18" s="10"/>
      <c r="M18" s="10"/>
      <c r="N18" s="260" t="s">
        <v>44</v>
      </c>
      <c r="O18" s="34" t="s">
        <v>606</v>
      </c>
    </row>
    <row r="19" spans="1:15" ht="30">
      <c r="A19" s="11">
        <f t="shared" si="1"/>
        <v>13</v>
      </c>
      <c r="B19" s="21">
        <v>44303</v>
      </c>
      <c r="C19" s="7" t="s">
        <v>45</v>
      </c>
      <c r="D19" s="7" t="s">
        <v>46</v>
      </c>
      <c r="E19" s="6">
        <v>2101</v>
      </c>
      <c r="F19" s="8">
        <v>10000</v>
      </c>
      <c r="G19" s="8"/>
      <c r="H19" s="76">
        <f t="shared" si="0"/>
        <v>10000</v>
      </c>
      <c r="I19" s="8"/>
      <c r="J19" s="9"/>
      <c r="K19" s="10"/>
      <c r="L19" s="10"/>
      <c r="M19" s="10"/>
      <c r="N19" s="260" t="s">
        <v>47</v>
      </c>
      <c r="O19" s="34" t="s">
        <v>607</v>
      </c>
    </row>
    <row r="20" spans="1:15">
      <c r="A20" s="11">
        <f t="shared" si="1"/>
        <v>14</v>
      </c>
      <c r="B20" s="21">
        <v>44303</v>
      </c>
      <c r="C20" s="7" t="s">
        <v>48</v>
      </c>
      <c r="D20" s="7" t="s">
        <v>49</v>
      </c>
      <c r="E20" s="6">
        <v>2102</v>
      </c>
      <c r="F20" s="8">
        <v>10000</v>
      </c>
      <c r="G20" s="8"/>
      <c r="H20" s="76">
        <f t="shared" si="0"/>
        <v>10000</v>
      </c>
      <c r="I20" s="8"/>
      <c r="J20" s="9"/>
      <c r="K20" s="10"/>
      <c r="L20" s="10"/>
      <c r="M20" s="10"/>
      <c r="N20" s="260" t="s">
        <v>50</v>
      </c>
      <c r="O20" s="34" t="s">
        <v>606</v>
      </c>
    </row>
    <row r="21" spans="1:15">
      <c r="A21" s="11">
        <f t="shared" si="1"/>
        <v>15</v>
      </c>
      <c r="B21" s="21">
        <v>44303</v>
      </c>
      <c r="C21" s="7" t="s">
        <v>51</v>
      </c>
      <c r="D21" s="7" t="s">
        <v>37</v>
      </c>
      <c r="E21" s="6">
        <v>2109</v>
      </c>
      <c r="F21" s="8">
        <v>2500</v>
      </c>
      <c r="G21" s="8"/>
      <c r="H21" s="76">
        <f t="shared" si="0"/>
        <v>2500</v>
      </c>
      <c r="I21" s="8"/>
      <c r="J21" s="9"/>
      <c r="K21" s="10"/>
      <c r="L21" s="10"/>
      <c r="M21" s="10"/>
      <c r="N21" s="260" t="s">
        <v>52</v>
      </c>
      <c r="O21" s="34" t="s">
        <v>606</v>
      </c>
    </row>
    <row r="22" spans="1:15" ht="30">
      <c r="A22" s="11">
        <f t="shared" si="1"/>
        <v>16</v>
      </c>
      <c r="B22" s="21">
        <v>44303</v>
      </c>
      <c r="C22" s="7" t="s">
        <v>53</v>
      </c>
      <c r="D22" s="7" t="s">
        <v>37</v>
      </c>
      <c r="E22" s="6">
        <v>2103</v>
      </c>
      <c r="F22" s="8">
        <v>2500</v>
      </c>
      <c r="G22" s="8"/>
      <c r="H22" s="76">
        <f t="shared" si="0"/>
        <v>2500</v>
      </c>
      <c r="I22" s="8"/>
      <c r="J22" s="9"/>
      <c r="K22" s="10"/>
      <c r="L22" s="10"/>
      <c r="M22" s="10"/>
      <c r="N22" s="260" t="s">
        <v>54</v>
      </c>
      <c r="O22" s="34" t="s">
        <v>606</v>
      </c>
    </row>
    <row r="23" spans="1:15">
      <c r="A23" s="11">
        <f t="shared" si="1"/>
        <v>17</v>
      </c>
      <c r="B23" s="21">
        <v>44303</v>
      </c>
      <c r="C23" s="7" t="s">
        <v>55</v>
      </c>
      <c r="D23" s="7" t="s">
        <v>43</v>
      </c>
      <c r="E23" s="6">
        <v>2105</v>
      </c>
      <c r="F23" s="8">
        <v>2500</v>
      </c>
      <c r="G23" s="8"/>
      <c r="H23" s="76">
        <f t="shared" si="0"/>
        <v>2500</v>
      </c>
      <c r="I23" s="8"/>
      <c r="J23" s="9"/>
      <c r="K23" s="10"/>
      <c r="L23" s="10"/>
      <c r="M23" s="10"/>
      <c r="N23" s="260" t="s">
        <v>56</v>
      </c>
      <c r="O23" s="34" t="s">
        <v>606</v>
      </c>
    </row>
    <row r="24" spans="1:15">
      <c r="A24" s="11">
        <f t="shared" si="1"/>
        <v>18</v>
      </c>
      <c r="B24" s="21">
        <v>44303</v>
      </c>
      <c r="C24" s="7" t="s">
        <v>57</v>
      </c>
      <c r="D24" s="7" t="s">
        <v>43</v>
      </c>
      <c r="E24" s="6">
        <v>2104</v>
      </c>
      <c r="F24" s="8">
        <v>2500</v>
      </c>
      <c r="G24" s="8"/>
      <c r="H24" s="76">
        <f t="shared" si="0"/>
        <v>2500</v>
      </c>
      <c r="I24" s="8"/>
      <c r="J24" s="9"/>
      <c r="K24" s="10"/>
      <c r="L24" s="10"/>
      <c r="M24" s="10"/>
      <c r="N24" s="260" t="s">
        <v>58</v>
      </c>
      <c r="O24" s="34" t="s">
        <v>606</v>
      </c>
    </row>
    <row r="25" spans="1:15">
      <c r="A25" s="11">
        <f t="shared" si="1"/>
        <v>19</v>
      </c>
      <c r="B25" s="21">
        <v>44305</v>
      </c>
      <c r="C25" s="7" t="s">
        <v>59</v>
      </c>
      <c r="D25" s="7" t="s">
        <v>29</v>
      </c>
      <c r="E25" s="6">
        <v>2118</v>
      </c>
      <c r="F25" s="8">
        <v>2500</v>
      </c>
      <c r="G25" s="8"/>
      <c r="H25" s="76">
        <f t="shared" si="0"/>
        <v>2500</v>
      </c>
      <c r="I25" s="8"/>
      <c r="J25" s="9"/>
      <c r="K25" s="10"/>
      <c r="L25" s="10"/>
      <c r="M25" s="10"/>
      <c r="N25" s="260" t="s">
        <v>60</v>
      </c>
      <c r="O25" s="34" t="s">
        <v>606</v>
      </c>
    </row>
    <row r="26" spans="1:15">
      <c r="A26" s="11">
        <f t="shared" si="1"/>
        <v>20</v>
      </c>
      <c r="B26" s="21">
        <v>44305</v>
      </c>
      <c r="C26" s="7" t="s">
        <v>61</v>
      </c>
      <c r="D26" s="7" t="s">
        <v>138</v>
      </c>
      <c r="E26" s="6">
        <v>2119</v>
      </c>
      <c r="F26" s="8">
        <v>7500</v>
      </c>
      <c r="G26" s="8"/>
      <c r="H26" s="76">
        <f t="shared" si="0"/>
        <v>7500</v>
      </c>
      <c r="I26" s="8"/>
      <c r="J26" s="9"/>
      <c r="K26" s="10"/>
      <c r="L26" s="10"/>
      <c r="M26" s="10"/>
      <c r="N26" s="260" t="s">
        <v>62</v>
      </c>
      <c r="O26" s="34" t="s">
        <v>607</v>
      </c>
    </row>
    <row r="27" spans="1:15">
      <c r="A27" s="11">
        <f t="shared" si="1"/>
        <v>21</v>
      </c>
      <c r="B27" s="21">
        <v>44305</v>
      </c>
      <c r="C27" s="7" t="s">
        <v>63</v>
      </c>
      <c r="D27" s="7" t="s">
        <v>37</v>
      </c>
      <c r="E27" s="6">
        <v>2122</v>
      </c>
      <c r="F27" s="8">
        <v>2500</v>
      </c>
      <c r="G27" s="8"/>
      <c r="H27" s="76">
        <f t="shared" si="0"/>
        <v>2500</v>
      </c>
      <c r="I27" s="8"/>
      <c r="J27" s="9"/>
      <c r="K27" s="10"/>
      <c r="L27" s="10"/>
      <c r="M27" s="10"/>
      <c r="N27" s="260" t="s">
        <v>64</v>
      </c>
      <c r="O27" s="34" t="s">
        <v>606</v>
      </c>
    </row>
    <row r="28" spans="1:15">
      <c r="A28" s="11">
        <f t="shared" si="1"/>
        <v>22</v>
      </c>
      <c r="B28" s="21">
        <v>44305</v>
      </c>
      <c r="C28" s="7" t="s">
        <v>130</v>
      </c>
      <c r="D28" s="7" t="s">
        <v>131</v>
      </c>
      <c r="E28" s="6">
        <v>2123</v>
      </c>
      <c r="F28" s="8">
        <v>2500</v>
      </c>
      <c r="G28" s="8"/>
      <c r="H28" s="76">
        <f t="shared" si="0"/>
        <v>2500</v>
      </c>
      <c r="I28" s="8"/>
      <c r="J28" s="9"/>
      <c r="K28" s="10"/>
      <c r="L28" s="10"/>
      <c r="M28" s="10"/>
      <c r="N28" s="260" t="s">
        <v>65</v>
      </c>
      <c r="O28" s="34" t="s">
        <v>606</v>
      </c>
    </row>
    <row r="29" spans="1:15">
      <c r="A29" s="11">
        <f t="shared" si="1"/>
        <v>23</v>
      </c>
      <c r="B29" s="21">
        <v>44305</v>
      </c>
      <c r="C29" s="7" t="s">
        <v>66</v>
      </c>
      <c r="D29" s="7" t="s">
        <v>29</v>
      </c>
      <c r="E29" s="6">
        <v>2124</v>
      </c>
      <c r="F29" s="8">
        <v>2500</v>
      </c>
      <c r="G29" s="8"/>
      <c r="H29" s="76">
        <f t="shared" si="0"/>
        <v>2500</v>
      </c>
      <c r="I29" s="8"/>
      <c r="J29" s="9"/>
      <c r="K29" s="10"/>
      <c r="L29" s="10"/>
      <c r="M29" s="10"/>
      <c r="N29" s="260" t="s">
        <v>67</v>
      </c>
      <c r="O29" s="34" t="s">
        <v>606</v>
      </c>
    </row>
    <row r="30" spans="1:15">
      <c r="A30" s="11">
        <f t="shared" si="1"/>
        <v>24</v>
      </c>
      <c r="B30" s="21">
        <v>44306</v>
      </c>
      <c r="C30" s="7" t="s">
        <v>135</v>
      </c>
      <c r="D30" s="7" t="s">
        <v>68</v>
      </c>
      <c r="E30" s="6">
        <v>2125</v>
      </c>
      <c r="F30" s="8">
        <v>2500</v>
      </c>
      <c r="G30" s="8"/>
      <c r="H30" s="76">
        <f t="shared" si="0"/>
        <v>2500</v>
      </c>
      <c r="I30" s="8"/>
      <c r="J30" s="9"/>
      <c r="K30" s="10"/>
      <c r="L30" s="10"/>
      <c r="M30" s="10"/>
      <c r="N30" s="260" t="s">
        <v>69</v>
      </c>
      <c r="O30" s="34" t="s">
        <v>606</v>
      </c>
    </row>
    <row r="31" spans="1:15" ht="30">
      <c r="A31" s="11">
        <f t="shared" si="1"/>
        <v>25</v>
      </c>
      <c r="B31" s="21">
        <v>44306</v>
      </c>
      <c r="C31" s="7" t="s">
        <v>70</v>
      </c>
      <c r="D31" s="7" t="s">
        <v>71</v>
      </c>
      <c r="E31" s="6">
        <v>2126</v>
      </c>
      <c r="F31" s="8">
        <v>10000</v>
      </c>
      <c r="G31" s="8"/>
      <c r="H31" s="76">
        <f t="shared" si="0"/>
        <v>10000</v>
      </c>
      <c r="I31" s="8"/>
      <c r="J31" s="9"/>
      <c r="K31" s="10"/>
      <c r="L31" s="10"/>
      <c r="M31" s="10"/>
      <c r="N31" s="260" t="s">
        <v>72</v>
      </c>
      <c r="O31" s="34" t="s">
        <v>607</v>
      </c>
    </row>
    <row r="32" spans="1:15" ht="32.25">
      <c r="A32" s="11">
        <f t="shared" si="1"/>
        <v>26</v>
      </c>
      <c r="B32" s="21">
        <v>44307</v>
      </c>
      <c r="C32" s="7" t="s">
        <v>73</v>
      </c>
      <c r="D32" s="7" t="s">
        <v>74</v>
      </c>
      <c r="E32" s="6">
        <v>2127</v>
      </c>
      <c r="F32" s="8">
        <v>7500</v>
      </c>
      <c r="G32" s="8"/>
      <c r="H32" s="76">
        <f t="shared" si="0"/>
        <v>7500</v>
      </c>
      <c r="I32" s="8"/>
      <c r="J32" s="9"/>
      <c r="K32" s="10"/>
      <c r="L32" s="10"/>
      <c r="M32" s="10"/>
      <c r="N32" s="260" t="s">
        <v>75</v>
      </c>
      <c r="O32" s="34" t="s">
        <v>607</v>
      </c>
    </row>
    <row r="33" spans="1:15" ht="32.25">
      <c r="A33" s="11">
        <f t="shared" si="1"/>
        <v>27</v>
      </c>
      <c r="B33" s="21">
        <v>44308</v>
      </c>
      <c r="C33" s="7" t="s">
        <v>76</v>
      </c>
      <c r="D33" s="7" t="s">
        <v>77</v>
      </c>
      <c r="E33" s="6">
        <v>2128</v>
      </c>
      <c r="F33" s="8">
        <v>2500</v>
      </c>
      <c r="G33" s="8"/>
      <c r="H33" s="76">
        <f t="shared" si="0"/>
        <v>2500</v>
      </c>
      <c r="I33" s="8"/>
      <c r="J33" s="9"/>
      <c r="K33" s="10"/>
      <c r="L33" s="10"/>
      <c r="M33" s="10"/>
      <c r="N33" s="260" t="s">
        <v>78</v>
      </c>
      <c r="O33" s="34" t="s">
        <v>606</v>
      </c>
    </row>
    <row r="34" spans="1:15">
      <c r="A34" s="11">
        <f t="shared" si="1"/>
        <v>28</v>
      </c>
      <c r="B34" s="21">
        <v>44309</v>
      </c>
      <c r="C34" s="7" t="s">
        <v>79</v>
      </c>
      <c r="D34" s="7" t="s">
        <v>43</v>
      </c>
      <c r="E34" s="6">
        <v>2121</v>
      </c>
      <c r="F34" s="8">
        <v>2500</v>
      </c>
      <c r="G34" s="8"/>
      <c r="H34" s="76">
        <v>0</v>
      </c>
      <c r="I34" s="8">
        <v>2500</v>
      </c>
      <c r="J34" s="9"/>
      <c r="K34" s="10"/>
      <c r="L34" s="10"/>
      <c r="M34" s="10"/>
      <c r="N34" s="260" t="s">
        <v>11</v>
      </c>
      <c r="O34" s="34" t="s">
        <v>606</v>
      </c>
    </row>
    <row r="35" spans="1:15">
      <c r="A35" s="11">
        <f t="shared" si="1"/>
        <v>29</v>
      </c>
      <c r="B35" s="21">
        <v>44309</v>
      </c>
      <c r="C35" s="7" t="s">
        <v>80</v>
      </c>
      <c r="D35" s="7" t="s">
        <v>43</v>
      </c>
      <c r="E35" s="6">
        <v>2120</v>
      </c>
      <c r="F35" s="8">
        <v>2500</v>
      </c>
      <c r="G35" s="8"/>
      <c r="H35" s="76">
        <v>0</v>
      </c>
      <c r="I35" s="8">
        <v>2500</v>
      </c>
      <c r="J35" s="9"/>
      <c r="K35" s="10"/>
      <c r="L35" s="10"/>
      <c r="M35" s="10"/>
      <c r="N35" s="260" t="s">
        <v>11</v>
      </c>
      <c r="O35" s="34" t="s">
        <v>606</v>
      </c>
    </row>
    <row r="36" spans="1:15" ht="30">
      <c r="A36" s="11">
        <f t="shared" si="1"/>
        <v>30</v>
      </c>
      <c r="B36" s="21">
        <v>44309</v>
      </c>
      <c r="C36" s="7" t="s">
        <v>81</v>
      </c>
      <c r="D36" s="7" t="s">
        <v>717</v>
      </c>
      <c r="E36" s="6">
        <v>2129</v>
      </c>
      <c r="F36" s="8">
        <v>7500</v>
      </c>
      <c r="G36" s="8"/>
      <c r="H36" s="76">
        <f t="shared" si="0"/>
        <v>7500</v>
      </c>
      <c r="I36" s="8"/>
      <c r="J36" s="9"/>
      <c r="K36" s="10"/>
      <c r="L36" s="10"/>
      <c r="M36" s="10"/>
      <c r="N36" s="260" t="s">
        <v>82</v>
      </c>
      <c r="O36" s="34" t="s">
        <v>607</v>
      </c>
    </row>
    <row r="37" spans="1:15">
      <c r="A37" s="11">
        <f t="shared" si="1"/>
        <v>31</v>
      </c>
      <c r="B37" s="21">
        <v>44311</v>
      </c>
      <c r="C37" s="7" t="s">
        <v>83</v>
      </c>
      <c r="D37" s="7" t="s">
        <v>84</v>
      </c>
      <c r="E37" s="6">
        <v>2130</v>
      </c>
      <c r="F37" s="8">
        <v>7500</v>
      </c>
      <c r="G37" s="8"/>
      <c r="H37" s="76">
        <f t="shared" si="0"/>
        <v>7500</v>
      </c>
      <c r="I37" s="8"/>
      <c r="J37" s="9"/>
      <c r="K37" s="10"/>
      <c r="L37" s="10"/>
      <c r="M37" s="10"/>
      <c r="N37" s="260" t="s">
        <v>85</v>
      </c>
      <c r="O37" s="34" t="s">
        <v>607</v>
      </c>
    </row>
    <row r="38" spans="1:15">
      <c r="A38" s="11">
        <f t="shared" si="1"/>
        <v>32</v>
      </c>
      <c r="B38" s="21">
        <v>44312</v>
      </c>
      <c r="C38" s="7" t="s">
        <v>86</v>
      </c>
      <c r="D38" s="7" t="s">
        <v>87</v>
      </c>
      <c r="E38" s="6">
        <v>2131</v>
      </c>
      <c r="F38" s="8">
        <v>2500</v>
      </c>
      <c r="G38" s="8"/>
      <c r="H38" s="76">
        <f t="shared" si="0"/>
        <v>2500</v>
      </c>
      <c r="I38" s="8"/>
      <c r="J38" s="9"/>
      <c r="K38" s="10"/>
      <c r="L38" s="10"/>
      <c r="M38" s="10"/>
      <c r="N38" s="260" t="s">
        <v>88</v>
      </c>
      <c r="O38" s="34" t="s">
        <v>606</v>
      </c>
    </row>
    <row r="39" spans="1:15" ht="17.25">
      <c r="A39" s="11">
        <f t="shared" si="1"/>
        <v>33</v>
      </c>
      <c r="B39" s="21">
        <v>44312</v>
      </c>
      <c r="C39" s="7" t="s">
        <v>89</v>
      </c>
      <c r="D39" s="7" t="s">
        <v>90</v>
      </c>
      <c r="E39" s="6">
        <v>2132</v>
      </c>
      <c r="F39" s="8">
        <v>2500</v>
      </c>
      <c r="G39" s="8"/>
      <c r="H39" s="76">
        <f t="shared" si="0"/>
        <v>2500</v>
      </c>
      <c r="I39" s="8"/>
      <c r="J39" s="9"/>
      <c r="K39" s="10"/>
      <c r="L39" s="10"/>
      <c r="M39" s="10"/>
      <c r="N39" s="260" t="s">
        <v>91</v>
      </c>
      <c r="O39" s="34" t="s">
        <v>606</v>
      </c>
    </row>
    <row r="40" spans="1:15" ht="17.25">
      <c r="A40" s="11">
        <f t="shared" si="1"/>
        <v>34</v>
      </c>
      <c r="B40" s="21">
        <v>44312</v>
      </c>
      <c r="C40" s="7" t="s">
        <v>92</v>
      </c>
      <c r="D40" s="7" t="s">
        <v>93</v>
      </c>
      <c r="E40" s="6">
        <v>2133</v>
      </c>
      <c r="F40" s="8">
        <v>2500</v>
      </c>
      <c r="G40" s="8"/>
      <c r="H40" s="76">
        <f t="shared" si="0"/>
        <v>2500</v>
      </c>
      <c r="I40" s="8"/>
      <c r="J40" s="9"/>
      <c r="K40" s="10"/>
      <c r="L40" s="10"/>
      <c r="M40" s="10"/>
      <c r="N40" s="260" t="s">
        <v>94</v>
      </c>
      <c r="O40" s="34" t="s">
        <v>606</v>
      </c>
    </row>
    <row r="41" spans="1:15">
      <c r="A41" s="11">
        <f t="shared" si="1"/>
        <v>35</v>
      </c>
      <c r="B41" s="21">
        <v>44312</v>
      </c>
      <c r="C41" s="7" t="s">
        <v>95</v>
      </c>
      <c r="D41" s="7" t="s">
        <v>29</v>
      </c>
      <c r="E41" s="6">
        <v>2134</v>
      </c>
      <c r="F41" s="8">
        <v>2500</v>
      </c>
      <c r="G41" s="8"/>
      <c r="H41" s="76">
        <f t="shared" si="0"/>
        <v>2500</v>
      </c>
      <c r="I41" s="8"/>
      <c r="J41" s="9"/>
      <c r="K41" s="10"/>
      <c r="L41" s="10"/>
      <c r="M41" s="10"/>
      <c r="N41" s="260" t="s">
        <v>96</v>
      </c>
      <c r="O41" s="34" t="s">
        <v>606</v>
      </c>
    </row>
    <row r="42" spans="1:15" ht="17.25">
      <c r="A42" s="11">
        <f t="shared" si="1"/>
        <v>36</v>
      </c>
      <c r="B42" s="21">
        <v>44312</v>
      </c>
      <c r="C42" s="7" t="s">
        <v>97</v>
      </c>
      <c r="D42" s="7" t="s">
        <v>98</v>
      </c>
      <c r="E42" s="6">
        <v>2135</v>
      </c>
      <c r="F42" s="8">
        <v>2500</v>
      </c>
      <c r="G42" s="8"/>
      <c r="H42" s="76">
        <f t="shared" si="0"/>
        <v>2500</v>
      </c>
      <c r="I42" s="8"/>
      <c r="J42" s="9"/>
      <c r="K42" s="10"/>
      <c r="L42" s="10"/>
      <c r="M42" s="10"/>
      <c r="N42" s="260" t="s">
        <v>99</v>
      </c>
      <c r="O42" s="34" t="s">
        <v>606</v>
      </c>
    </row>
    <row r="43" spans="1:15" ht="32.25">
      <c r="A43" s="11">
        <f t="shared" si="1"/>
        <v>37</v>
      </c>
      <c r="B43" s="21">
        <v>44313</v>
      </c>
      <c r="C43" s="7" t="s">
        <v>100</v>
      </c>
      <c r="D43" s="7" t="s">
        <v>101</v>
      </c>
      <c r="E43" s="6">
        <v>2136</v>
      </c>
      <c r="F43" s="8">
        <v>2500</v>
      </c>
      <c r="G43" s="8"/>
      <c r="H43" s="76">
        <f t="shared" si="0"/>
        <v>2500</v>
      </c>
      <c r="I43" s="8"/>
      <c r="J43" s="9"/>
      <c r="K43" s="10"/>
      <c r="L43" s="10"/>
      <c r="M43" s="10"/>
      <c r="N43" s="260" t="s">
        <v>102</v>
      </c>
      <c r="O43" s="34" t="s">
        <v>606</v>
      </c>
    </row>
    <row r="44" spans="1:15" ht="32.25">
      <c r="A44" s="11">
        <f t="shared" si="1"/>
        <v>38</v>
      </c>
      <c r="B44" s="21">
        <v>44314</v>
      </c>
      <c r="C44" s="7" t="s">
        <v>103</v>
      </c>
      <c r="D44" s="7" t="s">
        <v>104</v>
      </c>
      <c r="E44" s="6">
        <v>2137</v>
      </c>
      <c r="F44" s="8">
        <v>2500</v>
      </c>
      <c r="G44" s="8"/>
      <c r="H44" s="76">
        <f t="shared" si="0"/>
        <v>2500</v>
      </c>
      <c r="I44" s="8"/>
      <c r="J44" s="9"/>
      <c r="K44" s="10"/>
      <c r="L44" s="10"/>
      <c r="M44" s="10"/>
      <c r="N44" s="260" t="s">
        <v>105</v>
      </c>
      <c r="O44" s="34" t="s">
        <v>606</v>
      </c>
    </row>
    <row r="45" spans="1:15">
      <c r="A45" s="11">
        <f t="shared" si="1"/>
        <v>39</v>
      </c>
      <c r="B45" s="21">
        <v>44314</v>
      </c>
      <c r="C45" s="7" t="s">
        <v>106</v>
      </c>
      <c r="D45" s="7"/>
      <c r="E45" s="6"/>
      <c r="F45" s="8"/>
      <c r="G45" s="8"/>
      <c r="H45" s="76"/>
      <c r="I45" s="8"/>
      <c r="J45" s="9">
        <v>44293</v>
      </c>
      <c r="K45" s="10"/>
      <c r="L45" s="10"/>
      <c r="M45" s="10">
        <v>3186</v>
      </c>
      <c r="N45" s="260" t="s">
        <v>107</v>
      </c>
      <c r="O45" s="34"/>
    </row>
    <row r="46" spans="1:15">
      <c r="A46" s="11">
        <f t="shared" si="1"/>
        <v>40</v>
      </c>
      <c r="B46" s="21">
        <v>44315</v>
      </c>
      <c r="C46" s="7" t="s">
        <v>106</v>
      </c>
      <c r="D46" s="7"/>
      <c r="E46" s="6"/>
      <c r="F46" s="8"/>
      <c r="G46" s="8"/>
      <c r="H46" s="76"/>
      <c r="I46" s="8"/>
      <c r="J46" s="9">
        <v>44314</v>
      </c>
      <c r="K46" s="10"/>
      <c r="L46" s="10"/>
      <c r="M46" s="10">
        <v>590</v>
      </c>
      <c r="N46" s="260"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63"/>
      <c r="O47" s="268"/>
    </row>
    <row r="48" spans="1:15" s="18" customFormat="1">
      <c r="A48" s="43"/>
      <c r="B48" s="44"/>
      <c r="C48" s="47" t="s">
        <v>168</v>
      </c>
      <c r="D48" s="23"/>
      <c r="E48" s="22"/>
      <c r="F48" s="24"/>
      <c r="G48" s="24">
        <f>G47-(K47)</f>
        <v>0</v>
      </c>
      <c r="H48" s="78">
        <f>H47-(L47)</f>
        <v>303152.69999999995</v>
      </c>
      <c r="I48" s="87">
        <f>I47-(M47)</f>
        <v>2042</v>
      </c>
      <c r="J48" s="25"/>
      <c r="K48" s="26"/>
      <c r="L48" s="26"/>
      <c r="M48" s="26"/>
      <c r="N48" s="264"/>
      <c r="O48" s="268"/>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607</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606</v>
      </c>
    </row>
    <row r="54" spans="1:15" ht="30">
      <c r="A54" s="34">
        <v>44</v>
      </c>
      <c r="B54" s="35">
        <v>44352</v>
      </c>
      <c r="C54" s="111" t="s">
        <v>146</v>
      </c>
      <c r="D54" s="36"/>
      <c r="E54" s="34"/>
      <c r="F54" s="50">
        <v>2500</v>
      </c>
      <c r="G54" s="50"/>
      <c r="H54" s="82">
        <f t="shared" si="3"/>
        <v>2500</v>
      </c>
      <c r="I54" s="37"/>
      <c r="J54" s="38"/>
      <c r="K54" s="39"/>
      <c r="L54" s="39"/>
      <c r="M54" s="39"/>
      <c r="N54" s="186" t="s">
        <v>145</v>
      </c>
      <c r="O54" s="34" t="s">
        <v>606</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606</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607</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606</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606</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606</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65"/>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606</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606</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607</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607</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606</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606</v>
      </c>
    </row>
    <row r="85" spans="1:15">
      <c r="A85" s="34">
        <v>64</v>
      </c>
      <c r="B85" s="35">
        <v>44553</v>
      </c>
      <c r="C85" s="36" t="s">
        <v>226</v>
      </c>
      <c r="D85" s="36" t="s">
        <v>37</v>
      </c>
      <c r="E85" s="34">
        <v>2153</v>
      </c>
      <c r="F85" s="37">
        <v>2500</v>
      </c>
      <c r="G85" s="37"/>
      <c r="H85" s="79">
        <v>7500</v>
      </c>
      <c r="I85" s="37"/>
      <c r="J85" s="38"/>
      <c r="K85" s="39"/>
      <c r="L85" s="39"/>
      <c r="M85" s="39"/>
      <c r="N85" s="186" t="s">
        <v>230</v>
      </c>
      <c r="O85" s="34" t="s">
        <v>606</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607</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606</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606</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606</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9" t="s">
        <v>608</v>
      </c>
      <c r="G103" s="269"/>
      <c r="H103" s="270">
        <f>COUNTIF(O:O,"H")</f>
        <v>45</v>
      </c>
    </row>
    <row r="104" spans="1:15">
      <c r="F104" s="269" t="s">
        <v>609</v>
      </c>
      <c r="G104" s="269"/>
      <c r="H104" s="270">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10" sqref="C10"/>
    </sheetView>
  </sheetViews>
  <sheetFormatPr defaultRowHeight="15"/>
  <cols>
    <col min="2" max="2" width="13.28515625" bestFit="1" customWidth="1"/>
    <col min="3" max="3" width="9.140625" style="19"/>
  </cols>
  <sheetData>
    <row r="2" spans="2:3">
      <c r="B2" t="s">
        <v>373</v>
      </c>
      <c r="C2" s="19">
        <v>43435</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63935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92" activePane="bottomLeft" state="frozen"/>
      <selection pane="bottomLeft" activeCell="C93" sqref="C93"/>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4" t="s">
        <v>1</v>
      </c>
      <c r="G2" s="294"/>
      <c r="H2" s="294"/>
      <c r="I2" s="294"/>
      <c r="J2" s="295" t="s">
        <v>2</v>
      </c>
      <c r="K2" s="295"/>
      <c r="L2" s="295"/>
      <c r="M2" s="295"/>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34"/>
      <c r="B4" s="235"/>
      <c r="C4" s="236"/>
      <c r="D4" s="236"/>
      <c r="E4" s="234"/>
      <c r="F4" s="241" t="s">
        <v>462</v>
      </c>
      <c r="G4" s="237"/>
      <c r="H4" s="238"/>
      <c r="I4" s="237"/>
      <c r="J4" s="239"/>
      <c r="K4" s="240"/>
      <c r="L4" s="240"/>
      <c r="M4" s="240"/>
      <c r="N4" s="271"/>
      <c r="O4" s="266" t="s">
        <v>605</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7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65" t="s">
        <v>254</v>
      </c>
      <c r="O6" s="34" t="s">
        <v>606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606</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606</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606</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606</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606</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606</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607</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606</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606</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606</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607</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606</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607</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606</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606</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606</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607</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606</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606</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606</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606</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606</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689</v>
      </c>
      <c r="E31" s="34">
        <v>224</v>
      </c>
      <c r="F31" s="37">
        <v>10000</v>
      </c>
      <c r="G31" s="37"/>
      <c r="H31" s="86">
        <f t="shared" si="1"/>
        <v>412149.53999999986</v>
      </c>
      <c r="I31" s="37"/>
      <c r="J31" s="38"/>
      <c r="K31" s="39"/>
      <c r="L31" s="39"/>
      <c r="M31" s="39"/>
      <c r="N31" s="186" t="s">
        <v>310</v>
      </c>
      <c r="O31" s="34" t="s">
        <v>607</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606</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606</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607</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606</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606</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607</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606</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606</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607</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718</v>
      </c>
      <c r="E42" s="34">
        <v>233</v>
      </c>
      <c r="F42" s="37">
        <v>7500</v>
      </c>
      <c r="G42" s="37"/>
      <c r="H42" s="86">
        <f t="shared" si="2"/>
        <v>451888.53999999986</v>
      </c>
      <c r="I42" s="37"/>
      <c r="J42" s="38"/>
      <c r="K42" s="39"/>
      <c r="L42" s="39"/>
      <c r="M42" s="39"/>
      <c r="N42" s="186" t="s">
        <v>334</v>
      </c>
      <c r="O42" s="34" t="s">
        <v>607</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607</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607</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606</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695</v>
      </c>
      <c r="E48" s="34">
        <v>239</v>
      </c>
      <c r="F48" s="37">
        <v>2500</v>
      </c>
      <c r="G48" s="37"/>
      <c r="H48" s="86">
        <f>H47+F48</f>
        <v>474360.80999999982</v>
      </c>
      <c r="I48" s="37"/>
      <c r="J48" s="38"/>
      <c r="K48" s="39"/>
      <c r="L48" s="39"/>
      <c r="M48" s="39"/>
      <c r="N48" s="186" t="s">
        <v>347</v>
      </c>
      <c r="O48" s="34" t="s">
        <v>606</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607</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606</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607</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606</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606</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606</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606</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606</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607</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607</v>
      </c>
      <c r="P68" s="273"/>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606</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607</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607</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606</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606</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606</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607</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606</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606</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606</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606</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606</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696</v>
      </c>
      <c r="O107" s="34" t="s">
        <v>607</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83"/>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83"/>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SUM(L61,L72)+13100</f>
        <v>66540.899999999994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83"/>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84"/>
      <c r="N116" s="219" t="s">
        <v>524</v>
      </c>
    </row>
    <row r="117" spans="1:1023">
      <c r="D117" s="154" t="s">
        <v>528</v>
      </c>
      <c r="E117" s="92"/>
      <c r="F117" s="92"/>
      <c r="G117" s="92"/>
      <c r="H117" s="92">
        <v>132366.56999999986</v>
      </c>
      <c r="J117" s="224"/>
      <c r="K117" s="224"/>
      <c r="L117" s="225">
        <v>3250</v>
      </c>
      <c r="M117" s="284"/>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84"/>
      <c r="N119" s="219" t="s">
        <v>527</v>
      </c>
    </row>
    <row r="120" spans="1:1023">
      <c r="J120" s="221"/>
      <c r="K120" s="221"/>
      <c r="L120" s="221"/>
      <c r="M120" s="221"/>
      <c r="N120" s="92"/>
    </row>
    <row r="121" spans="1:1023">
      <c r="J121" s="221"/>
      <c r="K121" s="221"/>
      <c r="L121" s="222">
        <f>SUM(L110:L119)</f>
        <v>292374.51</v>
      </c>
      <c r="M121" s="221"/>
      <c r="N121" s="219" t="s">
        <v>491</v>
      </c>
    </row>
    <row r="123" spans="1:1023">
      <c r="H123" s="92" t="s">
        <v>610</v>
      </c>
      <c r="I123" s="92"/>
      <c r="J123" s="92">
        <f>COUNTIF(O:O,"H")</f>
        <v>42</v>
      </c>
    </row>
    <row r="124" spans="1:1023">
      <c r="H124" s="92" t="s">
        <v>611</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I97"/>
  <sheetViews>
    <sheetView tabSelected="1" workbookViewId="0">
      <pane xSplit="3" ySplit="5" topLeftCell="D69" activePane="bottomRight" state="frozen"/>
      <selection pane="topRight" activeCell="D1" sqref="D1"/>
      <selection pane="bottomLeft" activeCell="A6" sqref="A6"/>
      <selection pane="bottomRight" activeCell="N84" sqref="N84"/>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533</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4" t="s">
        <v>1</v>
      </c>
      <c r="G2" s="294"/>
      <c r="H2" s="294"/>
      <c r="I2" s="294"/>
      <c r="J2" s="295" t="s">
        <v>2</v>
      </c>
      <c r="K2" s="295"/>
      <c r="L2" s="295"/>
      <c r="M2" s="295"/>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c r="A3" s="120" t="s">
        <v>3</v>
      </c>
      <c r="B3" s="121" t="s">
        <v>4</v>
      </c>
      <c r="C3" s="122" t="s">
        <v>5</v>
      </c>
      <c r="D3" s="122" t="s">
        <v>6</v>
      </c>
      <c r="E3" s="120" t="s">
        <v>7</v>
      </c>
      <c r="F3" s="123" t="s">
        <v>8</v>
      </c>
      <c r="G3" s="123" t="s">
        <v>9</v>
      </c>
      <c r="H3" s="124" t="s">
        <v>761</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ht="30">
      <c r="A4" s="234"/>
      <c r="B4" s="235"/>
      <c r="C4" s="236"/>
      <c r="D4" s="236"/>
      <c r="E4" s="234"/>
      <c r="F4" s="238" t="s">
        <v>583</v>
      </c>
      <c r="G4" s="237"/>
      <c r="H4" s="238"/>
      <c r="I4" s="237"/>
      <c r="J4" s="239"/>
      <c r="K4" s="240"/>
      <c r="L4" s="240"/>
      <c r="M4" s="240"/>
      <c r="N4" s="236"/>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42">
      <c r="A5" s="140"/>
      <c r="B5" s="141"/>
      <c r="C5" s="208" t="s">
        <v>585</v>
      </c>
      <c r="D5" s="142"/>
      <c r="E5" s="140"/>
      <c r="F5" s="143"/>
      <c r="G5" s="143"/>
      <c r="H5" s="144">
        <v>132366.56999999986</v>
      </c>
      <c r="I5" s="145">
        <v>11903</v>
      </c>
      <c r="J5" s="146"/>
      <c r="K5" s="147"/>
      <c r="L5" s="147"/>
      <c r="M5" s="147"/>
      <c r="N5" s="142"/>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30">
      <c r="A6" s="34">
        <v>1</v>
      </c>
      <c r="B6" s="35">
        <v>45020</v>
      </c>
      <c r="C6" s="36" t="s">
        <v>73</v>
      </c>
      <c r="D6" s="36" t="s">
        <v>382</v>
      </c>
      <c r="E6" s="34">
        <v>294</v>
      </c>
      <c r="F6" s="37">
        <v>1500</v>
      </c>
      <c r="G6" s="37"/>
      <c r="H6" s="86">
        <f t="shared" ref="H6:H28" si="0">H5+F6</f>
        <v>133866.56999999986</v>
      </c>
      <c r="I6" s="37"/>
      <c r="J6" s="38"/>
      <c r="K6" s="39"/>
      <c r="L6" s="39"/>
      <c r="M6" s="39"/>
      <c r="N6" s="36" t="s">
        <v>534</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c r="A7" s="34">
        <v>2</v>
      </c>
      <c r="B7" s="35">
        <v>45020</v>
      </c>
      <c r="C7" s="36" t="s">
        <v>595</v>
      </c>
      <c r="D7" s="36" t="s">
        <v>591</v>
      </c>
      <c r="E7" s="34">
        <v>271</v>
      </c>
      <c r="F7" s="37">
        <v>2500</v>
      </c>
      <c r="G7" s="37"/>
      <c r="H7" s="86">
        <f t="shared" si="0"/>
        <v>136366.56999999986</v>
      </c>
      <c r="I7" s="37"/>
      <c r="J7" s="38"/>
      <c r="K7" s="39"/>
      <c r="L7" s="39"/>
      <c r="M7" s="39"/>
      <c r="N7" s="36" t="s">
        <v>535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row>
    <row r="8" spans="1:1023" ht="30">
      <c r="A8" s="34">
        <v>3</v>
      </c>
      <c r="B8" s="35">
        <v>45020</v>
      </c>
      <c r="C8" s="36" t="s">
        <v>596</v>
      </c>
      <c r="D8" s="36" t="s">
        <v>29</v>
      </c>
      <c r="E8" s="34">
        <v>272</v>
      </c>
      <c r="F8" s="37">
        <v>2500</v>
      </c>
      <c r="G8" s="37"/>
      <c r="H8" s="86">
        <f t="shared" si="0"/>
        <v>138866.56999999986</v>
      </c>
      <c r="I8" s="37"/>
      <c r="J8" s="38"/>
      <c r="K8" s="39"/>
      <c r="L8" s="39"/>
      <c r="M8" s="39"/>
      <c r="N8" s="36" t="s">
        <v>536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row>
    <row r="9" spans="1:1023" ht="30">
      <c r="A9" s="34">
        <v>4</v>
      </c>
      <c r="B9" s="35">
        <v>45020</v>
      </c>
      <c r="C9" s="36" t="s">
        <v>538</v>
      </c>
      <c r="D9" s="36" t="s">
        <v>584</v>
      </c>
      <c r="E9" s="34">
        <v>273</v>
      </c>
      <c r="F9" s="37">
        <v>1500</v>
      </c>
      <c r="G9" s="37"/>
      <c r="H9" s="86">
        <f t="shared" si="0"/>
        <v>140366.56999999986</v>
      </c>
      <c r="I9" s="37"/>
      <c r="J9" s="38"/>
      <c r="K9" s="39"/>
      <c r="L9" s="39"/>
      <c r="M9" s="39"/>
      <c r="N9" s="36" t="s">
        <v>537</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row>
    <row r="10" spans="1:1023" ht="45">
      <c r="A10" s="34">
        <v>5</v>
      </c>
      <c r="B10" s="35">
        <v>45020</v>
      </c>
      <c r="C10" s="36" t="s">
        <v>540</v>
      </c>
      <c r="D10" s="36" t="s">
        <v>541</v>
      </c>
      <c r="E10" s="34">
        <v>274</v>
      </c>
      <c r="F10" s="37">
        <v>1500</v>
      </c>
      <c r="G10" s="37"/>
      <c r="H10" s="86">
        <f t="shared" si="0"/>
        <v>141866.56999999986</v>
      </c>
      <c r="I10" s="37"/>
      <c r="J10" s="38"/>
      <c r="K10" s="39"/>
      <c r="L10" s="39"/>
      <c r="M10" s="39"/>
      <c r="N10" s="36" t="s">
        <v>539</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row>
    <row r="11" spans="1:1023" ht="45">
      <c r="A11" s="34">
        <v>6</v>
      </c>
      <c r="B11" s="35">
        <v>45020</v>
      </c>
      <c r="C11" s="36" t="s">
        <v>15</v>
      </c>
      <c r="D11" s="36" t="s">
        <v>715</v>
      </c>
      <c r="E11" s="34">
        <v>275</v>
      </c>
      <c r="F11" s="37">
        <v>2500</v>
      </c>
      <c r="G11" s="37"/>
      <c r="H11" s="86">
        <f t="shared" si="0"/>
        <v>144366.56999999986</v>
      </c>
      <c r="I11" s="37"/>
      <c r="J11" s="38"/>
      <c r="K11" s="39"/>
      <c r="L11" s="39"/>
      <c r="M11" s="39"/>
      <c r="N11" s="36" t="s">
        <v>542</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row>
    <row r="12" spans="1:1023">
      <c r="A12" s="34">
        <v>7</v>
      </c>
      <c r="B12" s="35">
        <v>45021</v>
      </c>
      <c r="C12" s="36" t="s">
        <v>683</v>
      </c>
      <c r="D12" s="36" t="s">
        <v>225</v>
      </c>
      <c r="E12" s="34"/>
      <c r="F12" s="37">
        <v>2500</v>
      </c>
      <c r="G12" s="37"/>
      <c r="H12" s="86">
        <f t="shared" si="0"/>
        <v>146866.56999999986</v>
      </c>
      <c r="I12" s="37"/>
      <c r="J12" s="38"/>
      <c r="K12" s="39"/>
      <c r="L12" s="39"/>
      <c r="M12" s="39"/>
      <c r="N12" s="36" t="s">
        <v>543</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row>
    <row r="13" spans="1:1023" ht="30">
      <c r="A13" s="34">
        <v>8</v>
      </c>
      <c r="B13" s="35">
        <v>45021</v>
      </c>
      <c r="C13" s="36" t="s">
        <v>546</v>
      </c>
      <c r="D13" s="36" t="s">
        <v>545</v>
      </c>
      <c r="E13" s="34">
        <v>276</v>
      </c>
      <c r="F13" s="37">
        <v>2500</v>
      </c>
      <c r="G13" s="37"/>
      <c r="H13" s="86">
        <f t="shared" si="0"/>
        <v>149366.56999999986</v>
      </c>
      <c r="I13" s="37"/>
      <c r="J13" s="38"/>
      <c r="K13" s="39"/>
      <c r="L13" s="39"/>
      <c r="M13" s="39"/>
      <c r="N13" s="36" t="s">
        <v>544</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row>
    <row r="14" spans="1:1023" ht="60">
      <c r="A14" s="34">
        <v>9</v>
      </c>
      <c r="B14" s="35">
        <v>45021</v>
      </c>
      <c r="C14" s="36" t="s">
        <v>549</v>
      </c>
      <c r="D14" s="36" t="s">
        <v>548</v>
      </c>
      <c r="E14" s="34">
        <v>277</v>
      </c>
      <c r="F14" s="37">
        <v>2500</v>
      </c>
      <c r="G14" s="37"/>
      <c r="H14" s="86">
        <f t="shared" si="0"/>
        <v>151866.56999999986</v>
      </c>
      <c r="I14" s="37"/>
      <c r="J14" s="38"/>
      <c r="K14" s="39"/>
      <c r="L14" s="39"/>
      <c r="M14" s="39"/>
      <c r="N14" s="36" t="s">
        <v>547</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row>
    <row r="15" spans="1:1023">
      <c r="A15" s="34">
        <v>10</v>
      </c>
      <c r="B15" s="35">
        <v>45023</v>
      </c>
      <c r="C15" s="36" t="s">
        <v>302</v>
      </c>
      <c r="D15" s="36" t="s">
        <v>23</v>
      </c>
      <c r="E15" s="34">
        <v>278</v>
      </c>
      <c r="F15" s="37">
        <v>2500</v>
      </c>
      <c r="G15" s="37"/>
      <c r="H15" s="86">
        <f t="shared" si="0"/>
        <v>154366.56999999986</v>
      </c>
      <c r="I15" s="37"/>
      <c r="J15" s="38"/>
      <c r="K15" s="39"/>
      <c r="L15" s="39"/>
      <c r="M15" s="39"/>
      <c r="N15" s="36" t="s">
        <v>550</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row>
    <row r="16" spans="1:1023" ht="45">
      <c r="A16" s="34">
        <v>11</v>
      </c>
      <c r="B16" s="35">
        <v>45026</v>
      </c>
      <c r="C16" s="36" t="s">
        <v>146</v>
      </c>
      <c r="D16" s="36" t="s">
        <v>552</v>
      </c>
      <c r="E16" s="34">
        <v>279</v>
      </c>
      <c r="F16" s="37">
        <v>2500</v>
      </c>
      <c r="G16" s="37"/>
      <c r="H16" s="86">
        <f t="shared" si="0"/>
        <v>156866.56999999986</v>
      </c>
      <c r="I16" s="37"/>
      <c r="J16" s="38"/>
      <c r="K16" s="39"/>
      <c r="L16" s="39"/>
      <c r="M16" s="39"/>
      <c r="N16" s="36" t="s">
        <v>551</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row>
    <row r="17" spans="1:1023" ht="45">
      <c r="A17" s="34">
        <v>12</v>
      </c>
      <c r="B17" s="35">
        <v>45026</v>
      </c>
      <c r="C17" s="36" t="s">
        <v>554</v>
      </c>
      <c r="D17" s="36" t="s">
        <v>29</v>
      </c>
      <c r="E17" s="34">
        <v>280</v>
      </c>
      <c r="F17" s="37">
        <v>2500</v>
      </c>
      <c r="G17" s="37"/>
      <c r="H17" s="86">
        <f t="shared" si="0"/>
        <v>159366.56999999986</v>
      </c>
      <c r="I17" s="37"/>
      <c r="J17" s="38"/>
      <c r="K17" s="39"/>
      <c r="L17" s="39"/>
      <c r="M17" s="39"/>
      <c r="N17" s="36" t="s">
        <v>553</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row>
    <row r="18" spans="1:1023" ht="45">
      <c r="A18" s="34">
        <v>13</v>
      </c>
      <c r="B18" s="35">
        <v>45026</v>
      </c>
      <c r="C18" s="36" t="s">
        <v>555</v>
      </c>
      <c r="D18" s="36" t="s">
        <v>557</v>
      </c>
      <c r="E18" s="34">
        <v>281</v>
      </c>
      <c r="F18" s="37">
        <v>1500</v>
      </c>
      <c r="G18" s="37"/>
      <c r="H18" s="86">
        <f t="shared" si="0"/>
        <v>160866.56999999986</v>
      </c>
      <c r="I18" s="37"/>
      <c r="J18" s="38"/>
      <c r="K18" s="39"/>
      <c r="L18" s="39"/>
      <c r="M18" s="39"/>
      <c r="N18" s="36" t="s">
        <v>556</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row>
    <row r="19" spans="1:1023" ht="45">
      <c r="A19" s="34">
        <v>14</v>
      </c>
      <c r="B19" s="35">
        <v>45028</v>
      </c>
      <c r="C19" s="36" t="s">
        <v>135</v>
      </c>
      <c r="D19" s="36" t="s">
        <v>559</v>
      </c>
      <c r="E19" s="34">
        <v>282</v>
      </c>
      <c r="F19" s="37">
        <v>2500</v>
      </c>
      <c r="G19" s="37"/>
      <c r="H19" s="86">
        <f t="shared" si="0"/>
        <v>163366.56999999986</v>
      </c>
      <c r="I19" s="37"/>
      <c r="J19" s="38"/>
      <c r="K19" s="39"/>
      <c r="L19" s="39"/>
      <c r="M19" s="39"/>
      <c r="N19" s="36" t="s">
        <v>558</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row>
    <row r="20" spans="1:1023">
      <c r="A20" s="34">
        <v>15</v>
      </c>
      <c r="B20" s="35">
        <v>45031</v>
      </c>
      <c r="C20" s="36" t="s">
        <v>560</v>
      </c>
      <c r="D20" s="36" t="s">
        <v>270</v>
      </c>
      <c r="E20" s="34">
        <v>283</v>
      </c>
      <c r="F20" s="37">
        <v>2500</v>
      </c>
      <c r="G20" s="37"/>
      <c r="H20" s="86">
        <f t="shared" si="0"/>
        <v>165866.56999999986</v>
      </c>
      <c r="I20" s="37"/>
      <c r="J20" s="38"/>
      <c r="K20" s="39"/>
      <c r="L20" s="39"/>
      <c r="M20" s="39"/>
      <c r="N20" s="36" t="s">
        <v>561</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row>
    <row r="21" spans="1:1023" ht="30">
      <c r="A21" s="34">
        <v>16</v>
      </c>
      <c r="B21" s="35">
        <v>45034</v>
      </c>
      <c r="C21" s="36" t="s">
        <v>592</v>
      </c>
      <c r="D21" s="36" t="s">
        <v>562</v>
      </c>
      <c r="E21" s="34">
        <v>284</v>
      </c>
      <c r="F21" s="37">
        <v>2500</v>
      </c>
      <c r="G21" s="37"/>
      <c r="H21" s="86">
        <f t="shared" si="0"/>
        <v>168366.56999999986</v>
      </c>
      <c r="I21" s="37"/>
      <c r="J21" s="38"/>
      <c r="K21" s="39"/>
      <c r="L21" s="39"/>
      <c r="M21" s="39"/>
      <c r="N21" s="36" t="s">
        <v>561</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row>
    <row r="22" spans="1:1023" ht="30">
      <c r="A22" s="34">
        <v>18</v>
      </c>
      <c r="B22" s="35">
        <v>45034</v>
      </c>
      <c r="C22" s="36" t="s">
        <v>565</v>
      </c>
      <c r="D22" s="36" t="s">
        <v>564</v>
      </c>
      <c r="E22" s="34">
        <v>285</v>
      </c>
      <c r="F22" s="37">
        <v>2500</v>
      </c>
      <c r="G22" s="37"/>
      <c r="H22" s="86">
        <f t="shared" si="0"/>
        <v>170866.56999999986</v>
      </c>
      <c r="I22" s="37"/>
      <c r="J22" s="38"/>
      <c r="K22" s="39"/>
      <c r="L22" s="39"/>
      <c r="M22" s="39"/>
      <c r="N22" s="36" t="s">
        <v>563</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row>
    <row r="23" spans="1:1023" ht="75">
      <c r="A23" s="34">
        <v>19</v>
      </c>
      <c r="B23" s="35">
        <v>45035</v>
      </c>
      <c r="C23" s="36" t="s">
        <v>567</v>
      </c>
      <c r="D23" s="36" t="s">
        <v>566</v>
      </c>
      <c r="E23" s="34">
        <v>286</v>
      </c>
      <c r="F23" s="37">
        <v>6000</v>
      </c>
      <c r="G23" s="37"/>
      <c r="H23" s="86">
        <f t="shared" si="0"/>
        <v>176866.56999999986</v>
      </c>
      <c r="I23" s="37"/>
      <c r="J23" s="38"/>
      <c r="K23" s="39"/>
      <c r="L23" s="39"/>
      <c r="M23" s="39"/>
      <c r="N23" s="36" t="s">
        <v>568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row>
    <row r="24" spans="1:1023" ht="30">
      <c r="A24" s="34">
        <v>20</v>
      </c>
      <c r="B24" s="35">
        <v>45042</v>
      </c>
      <c r="C24" s="36" t="s">
        <v>570</v>
      </c>
      <c r="D24" s="36" t="s">
        <v>569</v>
      </c>
      <c r="E24" s="34">
        <v>287</v>
      </c>
      <c r="F24" s="37">
        <v>5000</v>
      </c>
      <c r="G24" s="37"/>
      <c r="H24" s="86">
        <f t="shared" si="0"/>
        <v>181866.56999999986</v>
      </c>
      <c r="I24" s="37"/>
      <c r="J24" s="38"/>
      <c r="K24" s="39"/>
      <c r="L24" s="39"/>
      <c r="M24" s="39"/>
      <c r="N24" s="36"/>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row>
    <row r="25" spans="1:1023" ht="45">
      <c r="A25" s="34">
        <v>21</v>
      </c>
      <c r="B25" s="35">
        <v>45043</v>
      </c>
      <c r="C25" s="36" t="s">
        <v>573</v>
      </c>
      <c r="D25" s="36" t="s">
        <v>572</v>
      </c>
      <c r="E25" s="34">
        <v>288</v>
      </c>
      <c r="F25" s="37">
        <v>7500</v>
      </c>
      <c r="G25" s="37"/>
      <c r="H25" s="86">
        <f t="shared" si="0"/>
        <v>189366.56999999986</v>
      </c>
      <c r="I25" s="37"/>
      <c r="J25" s="38"/>
      <c r="K25" s="39"/>
      <c r="L25" s="39"/>
      <c r="M25" s="39"/>
      <c r="N25" s="36" t="s">
        <v>571</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ht="45">
      <c r="A26" s="34">
        <v>22</v>
      </c>
      <c r="B26" s="35">
        <v>45045</v>
      </c>
      <c r="C26" s="36" t="s">
        <v>575</v>
      </c>
      <c r="D26" s="36" t="s">
        <v>593</v>
      </c>
      <c r="E26" s="34">
        <v>289</v>
      </c>
      <c r="F26" s="37">
        <v>7500</v>
      </c>
      <c r="G26" s="37"/>
      <c r="H26" s="86">
        <f t="shared" si="0"/>
        <v>196866.56999999986</v>
      </c>
      <c r="I26" s="37"/>
      <c r="J26" s="38"/>
      <c r="K26" s="39"/>
      <c r="L26" s="39"/>
      <c r="M26" s="39"/>
      <c r="N26" s="36" t="s">
        <v>574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ht="30">
      <c r="A27" s="34">
        <v>23</v>
      </c>
      <c r="B27" s="35">
        <v>45045</v>
      </c>
      <c r="C27" s="36" t="s">
        <v>333</v>
      </c>
      <c r="D27" s="36" t="s">
        <v>717</v>
      </c>
      <c r="E27" s="34">
        <v>290</v>
      </c>
      <c r="F27" s="37">
        <v>7500</v>
      </c>
      <c r="G27" s="37"/>
      <c r="H27" s="86">
        <f t="shared" si="0"/>
        <v>204366.56999999986</v>
      </c>
      <c r="I27" s="37"/>
      <c r="J27" s="38"/>
      <c r="K27" s="39"/>
      <c r="L27" s="39"/>
      <c r="M27" s="39"/>
      <c r="N27" s="36" t="s">
        <v>576</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row>
    <row r="28" spans="1:1023">
      <c r="A28" s="242">
        <v>24</v>
      </c>
      <c r="B28" s="243">
        <v>45047</v>
      </c>
      <c r="C28" s="244" t="s">
        <v>311</v>
      </c>
      <c r="D28" s="36"/>
      <c r="E28" s="34"/>
      <c r="F28" s="40">
        <v>1034</v>
      </c>
      <c r="G28" s="37"/>
      <c r="H28" s="86">
        <f t="shared" si="0"/>
        <v>205400.56999999986</v>
      </c>
      <c r="I28" s="37"/>
      <c r="J28" s="38"/>
      <c r="K28" s="39"/>
      <c r="L28" s="39"/>
      <c r="M28" s="39"/>
      <c r="N28" s="36" t="s">
        <v>577</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row>
    <row r="29" spans="1:1023" ht="45">
      <c r="A29" s="245">
        <v>25</v>
      </c>
      <c r="B29" s="246">
        <v>45052</v>
      </c>
      <c r="C29" s="219" t="s">
        <v>247</v>
      </c>
      <c r="D29" s="36"/>
      <c r="E29" s="34"/>
      <c r="F29" s="37"/>
      <c r="G29" s="37"/>
      <c r="H29" s="86">
        <f>H28-L29</f>
        <v>181558.66999999987</v>
      </c>
      <c r="I29" s="37"/>
      <c r="J29" s="38"/>
      <c r="K29" s="39"/>
      <c r="L29" s="182">
        <v>23841.9</v>
      </c>
      <c r="M29" s="39"/>
      <c r="N29" s="36" t="s">
        <v>578</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row>
    <row r="30" spans="1:1023">
      <c r="A30" s="34">
        <v>26</v>
      </c>
      <c r="B30" s="35">
        <v>45052</v>
      </c>
      <c r="C30" s="36" t="s">
        <v>594</v>
      </c>
      <c r="D30" s="36" t="s">
        <v>43</v>
      </c>
      <c r="E30" s="34">
        <v>293</v>
      </c>
      <c r="F30" s="37">
        <v>2500</v>
      </c>
      <c r="G30" s="37"/>
      <c r="H30" s="86">
        <f>H29+F30</f>
        <v>184058.66999999987</v>
      </c>
      <c r="I30" s="37"/>
      <c r="J30" s="38"/>
      <c r="K30" s="39"/>
      <c r="L30" s="39"/>
      <c r="M30" s="39"/>
      <c r="N30" s="36" t="s">
        <v>579</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row>
    <row r="31" spans="1:1023" ht="45">
      <c r="A31" s="34">
        <v>27</v>
      </c>
      <c r="B31" s="35">
        <v>45056</v>
      </c>
      <c r="C31" s="36" t="s">
        <v>580</v>
      </c>
      <c r="D31" s="36" t="s">
        <v>582</v>
      </c>
      <c r="E31" s="34">
        <v>291</v>
      </c>
      <c r="F31" s="37">
        <v>2500</v>
      </c>
      <c r="G31" s="37"/>
      <c r="H31" s="86">
        <f>H30+F31</f>
        <v>186558.66999999987</v>
      </c>
      <c r="I31" s="37"/>
      <c r="J31" s="38"/>
      <c r="K31" s="39"/>
      <c r="L31" s="39"/>
      <c r="M31" s="39"/>
      <c r="N31" s="36" t="s">
        <v>581</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row>
    <row r="32" spans="1:1023" ht="30">
      <c r="A32" s="34">
        <v>28</v>
      </c>
      <c r="B32" s="35">
        <v>45061</v>
      </c>
      <c r="C32" s="36" t="s">
        <v>586</v>
      </c>
      <c r="D32" s="36" t="s">
        <v>587</v>
      </c>
      <c r="E32" s="34">
        <v>292</v>
      </c>
      <c r="F32" s="37">
        <v>2500</v>
      </c>
      <c r="G32" s="37"/>
      <c r="H32" s="86"/>
      <c r="I32" s="37">
        <v>2500</v>
      </c>
      <c r="J32" s="38"/>
      <c r="K32" s="39"/>
      <c r="L32" s="39"/>
      <c r="M32" s="39"/>
      <c r="N32" s="36" t="s">
        <v>588</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row>
    <row r="33" spans="1:1023" ht="60">
      <c r="A33" s="34">
        <v>28</v>
      </c>
      <c r="B33" s="35">
        <v>45072</v>
      </c>
      <c r="C33" s="36" t="s">
        <v>142</v>
      </c>
      <c r="D33" s="36" t="s">
        <v>619</v>
      </c>
      <c r="E33" s="34">
        <v>295</v>
      </c>
      <c r="F33" s="37">
        <v>10000</v>
      </c>
      <c r="G33" s="37"/>
      <c r="H33" s="86">
        <f>H31+F33</f>
        <v>196558.66999999987</v>
      </c>
      <c r="I33" s="37"/>
      <c r="J33" s="38"/>
      <c r="K33" s="39"/>
      <c r="L33" s="39"/>
      <c r="M33" s="39"/>
      <c r="N33" s="36" t="s">
        <v>620</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row>
    <row r="34" spans="1:1023">
      <c r="A34" s="245">
        <v>29</v>
      </c>
      <c r="B34" s="246">
        <v>45072</v>
      </c>
      <c r="C34" s="219"/>
      <c r="D34" s="36" t="s">
        <v>247</v>
      </c>
      <c r="E34" s="34"/>
      <c r="F34" s="37"/>
      <c r="G34" s="37"/>
      <c r="H34" s="86">
        <f>H33-L34</f>
        <v>193956.76999999987</v>
      </c>
      <c r="I34" s="37"/>
      <c r="J34" s="38"/>
      <c r="K34" s="39"/>
      <c r="L34" s="182">
        <v>2601.9</v>
      </c>
      <c r="M34" s="39"/>
      <c r="N34" s="36" t="s">
        <v>621</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row>
    <row r="35" spans="1:1023" ht="45">
      <c r="A35" s="34">
        <v>30</v>
      </c>
      <c r="B35" s="35">
        <v>45072</v>
      </c>
      <c r="C35" s="36" t="s">
        <v>622</v>
      </c>
      <c r="D35" s="36" t="s">
        <v>623</v>
      </c>
      <c r="E35" s="34">
        <v>296</v>
      </c>
      <c r="F35" s="37">
        <v>2500</v>
      </c>
      <c r="G35" s="37"/>
      <c r="H35" s="86">
        <f t="shared" ref="H35:H44" si="1">H34+F35</f>
        <v>196456.76999999987</v>
      </c>
      <c r="I35" s="37"/>
      <c r="J35" s="38"/>
      <c r="K35" s="39"/>
      <c r="L35" s="39"/>
      <c r="M35" s="39"/>
      <c r="N35" s="36" t="s">
        <v>624</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row>
    <row r="36" spans="1:1023" ht="30">
      <c r="A36" s="34">
        <v>31</v>
      </c>
      <c r="B36" s="35">
        <v>45072</v>
      </c>
      <c r="C36" s="36" t="s">
        <v>625</v>
      </c>
      <c r="D36" s="36" t="s">
        <v>628</v>
      </c>
      <c r="E36" s="34">
        <v>297</v>
      </c>
      <c r="F36" s="37">
        <v>2500</v>
      </c>
      <c r="G36" s="37"/>
      <c r="H36" s="86">
        <f t="shared" si="1"/>
        <v>198956.76999999987</v>
      </c>
      <c r="I36" s="37"/>
      <c r="J36" s="38"/>
      <c r="K36" s="39"/>
      <c r="L36" s="39"/>
      <c r="M36" s="39"/>
      <c r="N36" s="36" t="s">
        <v>626</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row>
    <row r="37" spans="1:1023" ht="45">
      <c r="A37" s="34">
        <v>32</v>
      </c>
      <c r="B37" s="35">
        <v>45073</v>
      </c>
      <c r="C37" s="36" t="s">
        <v>630</v>
      </c>
      <c r="D37" s="36" t="s">
        <v>631</v>
      </c>
      <c r="E37" s="34">
        <v>298</v>
      </c>
      <c r="F37" s="37">
        <v>2500</v>
      </c>
      <c r="G37" s="37"/>
      <c r="H37" s="86">
        <f t="shared" si="1"/>
        <v>201456.76999999987</v>
      </c>
      <c r="I37" s="37"/>
      <c r="J37" s="38"/>
      <c r="K37" s="39"/>
      <c r="L37" s="39"/>
      <c r="M37" s="39"/>
      <c r="N37" s="36" t="s">
        <v>627</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row>
    <row r="38" spans="1:1023" ht="45">
      <c r="A38" s="34">
        <v>33</v>
      </c>
      <c r="B38" s="35">
        <v>45075</v>
      </c>
      <c r="C38" s="36" t="s">
        <v>351</v>
      </c>
      <c r="D38" s="36" t="s">
        <v>690</v>
      </c>
      <c r="E38" s="34">
        <v>300</v>
      </c>
      <c r="F38" s="37">
        <v>7500</v>
      </c>
      <c r="G38" s="37"/>
      <c r="H38" s="86">
        <f t="shared" si="1"/>
        <v>208956.76999999987</v>
      </c>
      <c r="I38" s="37"/>
      <c r="J38" s="38"/>
      <c r="K38" s="39"/>
      <c r="L38" s="39"/>
      <c r="M38" s="39"/>
      <c r="N38" s="36" t="s">
        <v>629</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row>
    <row r="39" spans="1:1023" ht="45">
      <c r="A39" s="34">
        <v>34</v>
      </c>
      <c r="B39" s="35">
        <v>45076</v>
      </c>
      <c r="C39" s="36" t="s">
        <v>633</v>
      </c>
      <c r="D39" s="36" t="s">
        <v>37</v>
      </c>
      <c r="E39" s="34">
        <v>1</v>
      </c>
      <c r="F39" s="37">
        <v>2500</v>
      </c>
      <c r="G39" s="37"/>
      <c r="H39" s="86">
        <f t="shared" si="1"/>
        <v>211456.76999999987</v>
      </c>
      <c r="I39" s="37"/>
      <c r="J39" s="38"/>
      <c r="K39" s="39"/>
      <c r="L39" s="39"/>
      <c r="M39" s="39"/>
      <c r="N39" s="36" t="s">
        <v>632</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row>
    <row r="40" spans="1:1023" ht="60">
      <c r="A40" s="34">
        <v>35</v>
      </c>
      <c r="B40" s="35">
        <v>45084</v>
      </c>
      <c r="C40" s="36" t="s">
        <v>635</v>
      </c>
      <c r="D40" s="36" t="s">
        <v>693</v>
      </c>
      <c r="E40" s="34">
        <v>3</v>
      </c>
      <c r="F40" s="37">
        <v>15000</v>
      </c>
      <c r="G40" s="37"/>
      <c r="H40" s="86">
        <f t="shared" si="1"/>
        <v>226456.76999999987</v>
      </c>
      <c r="I40" s="37"/>
      <c r="J40" s="38"/>
      <c r="K40" s="39"/>
      <c r="L40" s="39"/>
      <c r="M40" s="39"/>
      <c r="N40" s="36" t="s">
        <v>634</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row>
    <row r="41" spans="1:1023">
      <c r="A41" s="34">
        <v>36</v>
      </c>
      <c r="B41" s="35">
        <v>45094</v>
      </c>
      <c r="C41" s="36" t="s">
        <v>691</v>
      </c>
      <c r="D41" s="36" t="s">
        <v>392</v>
      </c>
      <c r="E41" s="34">
        <v>4</v>
      </c>
      <c r="F41" s="40">
        <v>6000</v>
      </c>
      <c r="G41" s="37"/>
      <c r="H41" s="86">
        <f t="shared" si="1"/>
        <v>232456.76999999987</v>
      </c>
      <c r="I41" s="37"/>
      <c r="J41" s="38"/>
      <c r="K41" s="39"/>
      <c r="L41" s="39"/>
      <c r="M41" s="39"/>
      <c r="N41" s="36" t="s">
        <v>692</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row>
    <row r="42" spans="1:1023" ht="60">
      <c r="A42" s="34">
        <v>37</v>
      </c>
      <c r="B42" s="35">
        <v>45108</v>
      </c>
      <c r="C42" s="36" t="s">
        <v>312</v>
      </c>
      <c r="D42" s="36" t="s">
        <v>37</v>
      </c>
      <c r="E42" s="34">
        <v>5</v>
      </c>
      <c r="F42" s="40">
        <v>3000</v>
      </c>
      <c r="G42" s="37"/>
      <c r="H42" s="86">
        <f t="shared" si="1"/>
        <v>235456.76999999987</v>
      </c>
      <c r="I42" s="37"/>
      <c r="J42" s="38"/>
      <c r="K42" s="39"/>
      <c r="L42" s="39"/>
      <c r="M42" s="39"/>
      <c r="N42" s="36" t="s">
        <v>636</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row>
    <row r="43" spans="1:1023">
      <c r="A43" s="34">
        <v>38</v>
      </c>
      <c r="B43" s="35">
        <v>45113</v>
      </c>
      <c r="C43" s="36" t="s">
        <v>637</v>
      </c>
      <c r="D43" s="36" t="s">
        <v>43</v>
      </c>
      <c r="E43" s="34">
        <v>6</v>
      </c>
      <c r="F43" s="50">
        <v>2500</v>
      </c>
      <c r="G43" s="37"/>
      <c r="H43" s="86">
        <f t="shared" si="1"/>
        <v>237956.76999999987</v>
      </c>
      <c r="I43" s="37"/>
      <c r="J43" s="38"/>
      <c r="K43" s="39"/>
      <c r="L43" s="39"/>
      <c r="M43" s="39"/>
      <c r="N43" s="36" t="s">
        <v>638</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row>
    <row r="44" spans="1:1023">
      <c r="A44" s="34">
        <v>39</v>
      </c>
      <c r="B44" s="35">
        <v>45117</v>
      </c>
      <c r="C44" s="36" t="s">
        <v>132</v>
      </c>
      <c r="D44" s="36" t="s">
        <v>133</v>
      </c>
      <c r="E44" s="34">
        <v>7</v>
      </c>
      <c r="F44" s="50">
        <v>2500</v>
      </c>
      <c r="G44" s="37"/>
      <c r="H44" s="86">
        <f t="shared" si="1"/>
        <v>240456.76999999987</v>
      </c>
      <c r="I44" s="37"/>
      <c r="J44" s="38"/>
      <c r="K44" s="39"/>
      <c r="L44" s="39"/>
      <c r="M44" s="39"/>
      <c r="N44" s="36" t="s">
        <v>639</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row>
    <row r="45" spans="1:1023" ht="30">
      <c r="A45" s="34">
        <v>40</v>
      </c>
      <c r="B45" s="35">
        <v>45119</v>
      </c>
      <c r="C45" s="36" t="s">
        <v>641</v>
      </c>
      <c r="D45" s="36"/>
      <c r="E45" s="34"/>
      <c r="F45" s="40"/>
      <c r="G45" s="37"/>
      <c r="H45" s="86">
        <f>H44-L45</f>
        <v>220980.86999999988</v>
      </c>
      <c r="I45" s="37"/>
      <c r="J45" s="38"/>
      <c r="K45" s="39"/>
      <c r="L45" s="39">
        <v>19475.900000000001</v>
      </c>
      <c r="M45" s="39"/>
      <c r="N45" s="36" t="s">
        <v>640</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row>
    <row r="46" spans="1:1023">
      <c r="A46" s="34">
        <v>41</v>
      </c>
      <c r="B46" s="35">
        <v>45126</v>
      </c>
      <c r="C46" s="36" t="s">
        <v>642</v>
      </c>
      <c r="D46" s="36"/>
      <c r="E46" s="34"/>
      <c r="F46" s="40"/>
      <c r="G46" s="37"/>
      <c r="H46" s="86">
        <f>H45-L46</f>
        <v>220980.39999999988</v>
      </c>
      <c r="I46" s="37"/>
      <c r="J46" s="38"/>
      <c r="K46" s="39"/>
      <c r="L46" s="39">
        <v>0.47</v>
      </c>
      <c r="M46" s="39"/>
      <c r="N46" s="36"/>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row>
    <row r="47" spans="1:1023" ht="45">
      <c r="A47" s="245">
        <v>42</v>
      </c>
      <c r="B47" s="246">
        <v>45131</v>
      </c>
      <c r="C47" s="219" t="s">
        <v>106</v>
      </c>
      <c r="D47" s="36"/>
      <c r="E47" s="34"/>
      <c r="F47" s="40"/>
      <c r="G47" s="37"/>
      <c r="H47" s="86">
        <f>H46-L47</f>
        <v>155481.54999999987</v>
      </c>
      <c r="I47" s="37"/>
      <c r="J47" s="38"/>
      <c r="K47" s="39"/>
      <c r="L47" s="182">
        <v>65498.85</v>
      </c>
      <c r="M47" s="39"/>
      <c r="N47" s="36" t="s">
        <v>643</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row>
    <row r="48" spans="1:1023">
      <c r="A48" s="34">
        <v>43</v>
      </c>
      <c r="B48" s="35">
        <v>45141</v>
      </c>
      <c r="C48" s="244" t="s">
        <v>311</v>
      </c>
      <c r="D48" s="36"/>
      <c r="E48" s="34"/>
      <c r="F48" s="40">
        <v>1452</v>
      </c>
      <c r="G48" s="37"/>
      <c r="H48" s="86">
        <f>H47+F48</f>
        <v>156933.54999999987</v>
      </c>
      <c r="I48" s="37"/>
      <c r="J48" s="38"/>
      <c r="K48" s="39"/>
      <c r="L48" s="39"/>
      <c r="M48" s="39"/>
      <c r="N48" s="36" t="s">
        <v>644</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row>
    <row r="49" spans="1:1023" ht="105">
      <c r="A49" s="34">
        <v>44</v>
      </c>
      <c r="B49" s="35">
        <v>45145</v>
      </c>
      <c r="C49" s="36" t="s">
        <v>645</v>
      </c>
      <c r="D49" s="36" t="s">
        <v>647</v>
      </c>
      <c r="E49" s="34">
        <v>8</v>
      </c>
      <c r="F49" s="50">
        <v>7500</v>
      </c>
      <c r="G49" s="37"/>
      <c r="H49" s="86">
        <f>H48+F49</f>
        <v>164433.54999999987</v>
      </c>
      <c r="I49" s="37"/>
      <c r="J49" s="38"/>
      <c r="K49" s="39"/>
      <c r="L49" s="39"/>
      <c r="M49" s="39"/>
      <c r="N49" s="36" t="s">
        <v>646</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row>
    <row r="50" spans="1:1023">
      <c r="A50" s="34">
        <v>45</v>
      </c>
      <c r="B50" s="35">
        <v>45146</v>
      </c>
      <c r="C50" s="36" t="s">
        <v>648</v>
      </c>
      <c r="D50" s="36"/>
      <c r="E50" s="34"/>
      <c r="F50" s="40"/>
      <c r="G50" s="37"/>
      <c r="H50" s="86">
        <f>H49-L50</f>
        <v>164433.30999999988</v>
      </c>
      <c r="I50" s="37"/>
      <c r="J50" s="38"/>
      <c r="K50" s="39"/>
      <c r="L50" s="39">
        <v>0.24</v>
      </c>
      <c r="M50" s="39"/>
      <c r="N50" s="36"/>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row>
    <row r="51" spans="1:1023" ht="30">
      <c r="A51" s="34">
        <v>46</v>
      </c>
      <c r="B51" s="35">
        <v>45150</v>
      </c>
      <c r="C51" s="36" t="s">
        <v>650</v>
      </c>
      <c r="D51" s="36" t="s">
        <v>651</v>
      </c>
      <c r="E51" s="34">
        <v>9</v>
      </c>
      <c r="F51" s="50">
        <v>10000</v>
      </c>
      <c r="G51" s="37"/>
      <c r="H51" s="86">
        <f>H50+F51</f>
        <v>174433.30999999988</v>
      </c>
      <c r="I51" s="37"/>
      <c r="J51" s="38"/>
      <c r="K51" s="39"/>
      <c r="L51" s="39"/>
      <c r="M51" s="39"/>
      <c r="N51" s="36" t="s">
        <v>649</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row>
    <row r="52" spans="1:1023" ht="30">
      <c r="A52" s="34">
        <v>47</v>
      </c>
      <c r="B52" s="35">
        <v>45154</v>
      </c>
      <c r="C52" s="36" t="s">
        <v>130</v>
      </c>
      <c r="D52" s="36" t="s">
        <v>131</v>
      </c>
      <c r="E52" s="34">
        <v>10</v>
      </c>
      <c r="F52" s="50">
        <v>2500</v>
      </c>
      <c r="G52" s="37"/>
      <c r="H52" s="86">
        <f>H51+F52</f>
        <v>176933.30999999988</v>
      </c>
      <c r="I52" s="37"/>
      <c r="J52" s="38"/>
      <c r="K52" s="39"/>
      <c r="L52" s="39"/>
      <c r="M52" s="39"/>
      <c r="N52" s="36" t="s">
        <v>652</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row>
    <row r="53" spans="1:1023">
      <c r="A53" s="34">
        <v>48</v>
      </c>
      <c r="B53" s="35">
        <v>45157</v>
      </c>
      <c r="C53" s="36" t="s">
        <v>653</v>
      </c>
      <c r="D53" s="36" t="s">
        <v>681</v>
      </c>
      <c r="E53" s="34">
        <v>11</v>
      </c>
      <c r="F53" s="40">
        <v>2000</v>
      </c>
      <c r="G53" s="37"/>
      <c r="H53" s="86">
        <f>H52+F53</f>
        <v>178933.30999999988</v>
      </c>
      <c r="I53" s="37"/>
      <c r="J53" s="38"/>
      <c r="K53" s="39"/>
      <c r="L53" s="39"/>
      <c r="M53" s="39"/>
      <c r="N53" s="36" t="s">
        <v>682</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row>
    <row r="54" spans="1:1023">
      <c r="A54" s="34">
        <v>49</v>
      </c>
      <c r="B54" s="35">
        <v>45161</v>
      </c>
      <c r="C54" s="36" t="s">
        <v>654</v>
      </c>
      <c r="D54" s="36"/>
      <c r="E54" s="34"/>
      <c r="F54" s="40"/>
      <c r="G54" s="37"/>
      <c r="H54" s="86">
        <f>H53-L54</f>
        <v>178933.06999999989</v>
      </c>
      <c r="I54" s="37"/>
      <c r="J54" s="38"/>
      <c r="K54" s="39"/>
      <c r="L54" s="39">
        <v>0.24</v>
      </c>
      <c r="M54" s="39"/>
      <c r="N54" s="36"/>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row>
    <row r="55" spans="1:1023" ht="90">
      <c r="A55" s="245">
        <v>50</v>
      </c>
      <c r="B55" s="246">
        <v>45167</v>
      </c>
      <c r="C55" s="219" t="s">
        <v>247</v>
      </c>
      <c r="D55" s="36"/>
      <c r="E55" s="34"/>
      <c r="F55" s="40"/>
      <c r="G55" s="37"/>
      <c r="H55" s="86">
        <f>H54-L55</f>
        <v>162997.1699999999</v>
      </c>
      <c r="I55" s="37"/>
      <c r="J55" s="38"/>
      <c r="K55" s="39"/>
      <c r="L55" s="39">
        <v>15935.9</v>
      </c>
      <c r="M55" s="39"/>
      <c r="N55" s="36" t="s">
        <v>680</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row>
    <row r="56" spans="1:1023" ht="60">
      <c r="A56" s="34">
        <v>51</v>
      </c>
      <c r="B56" s="35">
        <v>45174</v>
      </c>
      <c r="C56" s="36" t="s">
        <v>675</v>
      </c>
      <c r="D56" s="36" t="s">
        <v>676</v>
      </c>
      <c r="E56" s="34">
        <v>11</v>
      </c>
      <c r="F56" s="50">
        <v>7500</v>
      </c>
      <c r="G56" s="37"/>
      <c r="H56" s="86">
        <f>H55+F56</f>
        <v>170497.1699999999</v>
      </c>
      <c r="I56" s="37"/>
      <c r="J56" s="38"/>
      <c r="K56" s="39"/>
      <c r="L56" s="39"/>
      <c r="M56" s="39"/>
      <c r="N56" s="36" t="s">
        <v>674</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row>
    <row r="57" spans="1:1023" ht="30">
      <c r="A57" s="34">
        <v>52</v>
      </c>
      <c r="B57" s="35">
        <v>45174</v>
      </c>
      <c r="C57" s="36" t="s">
        <v>36</v>
      </c>
      <c r="D57" s="36" t="s">
        <v>677</v>
      </c>
      <c r="E57" s="34">
        <v>12</v>
      </c>
      <c r="F57" s="50">
        <v>2500</v>
      </c>
      <c r="G57" s="37"/>
      <c r="H57" s="86">
        <f>H56+F57</f>
        <v>172997.1699999999</v>
      </c>
      <c r="I57" s="37"/>
      <c r="J57" s="38"/>
      <c r="K57" s="39"/>
      <c r="L57" s="39"/>
      <c r="M57" s="39"/>
      <c r="N57" s="36" t="s">
        <v>678</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row>
    <row r="58" spans="1:1023" ht="60">
      <c r="A58" s="34">
        <v>53</v>
      </c>
      <c r="B58" s="35">
        <v>45176</v>
      </c>
      <c r="C58" s="36" t="s">
        <v>312</v>
      </c>
      <c r="D58" s="36" t="s">
        <v>37</v>
      </c>
      <c r="E58" s="34">
        <v>13</v>
      </c>
      <c r="F58" s="50">
        <v>2500</v>
      </c>
      <c r="G58" s="37"/>
      <c r="H58" s="86">
        <f>H57+F58</f>
        <v>175497.1699999999</v>
      </c>
      <c r="I58" s="37"/>
      <c r="J58" s="38"/>
      <c r="K58" s="39"/>
      <c r="L58" s="39"/>
      <c r="M58" s="39"/>
      <c r="N58" s="36" t="s">
        <v>679</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row>
    <row r="59" spans="1:1023" ht="45">
      <c r="A59" s="34">
        <v>54</v>
      </c>
      <c r="B59" s="35">
        <v>45177</v>
      </c>
      <c r="C59" s="36" t="s">
        <v>684</v>
      </c>
      <c r="D59" s="36" t="s">
        <v>685</v>
      </c>
      <c r="E59" s="34">
        <v>14</v>
      </c>
      <c r="F59" s="50">
        <v>7500</v>
      </c>
      <c r="G59" s="37"/>
      <c r="H59" s="86">
        <f>H58+F59</f>
        <v>182997.1699999999</v>
      </c>
      <c r="I59" s="37"/>
      <c r="J59" s="38"/>
      <c r="K59" s="39"/>
      <c r="L59" s="39"/>
      <c r="M59" s="39"/>
      <c r="N59" s="36" t="s">
        <v>686</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row>
    <row r="60" spans="1:1023">
      <c r="A60" s="34"/>
      <c r="B60" s="35" t="s">
        <v>360</v>
      </c>
      <c r="C60" s="36" t="s">
        <v>360</v>
      </c>
      <c r="D60" s="36" t="s">
        <v>360</v>
      </c>
      <c r="E60" s="34" t="s">
        <v>360</v>
      </c>
      <c r="F60" s="50" t="s">
        <v>360</v>
      </c>
      <c r="G60" s="37"/>
      <c r="H60" s="86"/>
      <c r="I60" s="37"/>
      <c r="J60" s="38"/>
      <c r="K60" s="39"/>
      <c r="L60" s="39"/>
      <c r="M60" s="39"/>
      <c r="N60" s="36" t="s">
        <v>360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row>
    <row r="61" spans="1:1023">
      <c r="A61" s="34">
        <v>56</v>
      </c>
      <c r="B61" s="35">
        <v>45177</v>
      </c>
      <c r="C61" s="36" t="s">
        <v>687</v>
      </c>
      <c r="D61" s="36" t="s">
        <v>37</v>
      </c>
      <c r="E61" s="34">
        <v>16</v>
      </c>
      <c r="F61" s="50">
        <v>2500</v>
      </c>
      <c r="G61" s="37"/>
      <c r="H61" s="86">
        <f>H59+F61</f>
        <v>185497.1699999999</v>
      </c>
      <c r="I61" s="37"/>
      <c r="J61" s="38"/>
      <c r="K61" s="39"/>
      <c r="L61" s="39"/>
      <c r="M61" s="39"/>
      <c r="N61" s="36" t="s">
        <v>688</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row>
    <row r="62" spans="1:1023">
      <c r="A62" s="34">
        <v>57</v>
      </c>
      <c r="B62" s="35">
        <v>45183</v>
      </c>
      <c r="C62" s="36" t="s">
        <v>697</v>
      </c>
      <c r="D62" s="36"/>
      <c r="E62" s="34"/>
      <c r="F62" s="50"/>
      <c r="G62" s="37"/>
      <c r="H62" s="86">
        <f>H61-L62</f>
        <v>185496.92999999991</v>
      </c>
      <c r="I62" s="37"/>
      <c r="J62" s="38"/>
      <c r="K62" s="39"/>
      <c r="L62" s="39">
        <v>0.24</v>
      </c>
      <c r="M62" s="39"/>
      <c r="N62" s="36" t="s">
        <v>421</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row>
    <row r="63" spans="1:1023" ht="30">
      <c r="A63" s="34">
        <v>58</v>
      </c>
      <c r="B63" s="35">
        <v>45183</v>
      </c>
      <c r="C63" s="36" t="s">
        <v>711</v>
      </c>
      <c r="D63" s="36" t="s">
        <v>712</v>
      </c>
      <c r="E63" s="34">
        <v>17</v>
      </c>
      <c r="F63" s="50">
        <v>2500</v>
      </c>
      <c r="G63" s="37"/>
      <c r="H63" s="86">
        <f>H62+F63</f>
        <v>187996.92999999991</v>
      </c>
      <c r="I63" s="37"/>
      <c r="J63" s="38"/>
      <c r="K63" s="39"/>
      <c r="L63" s="39"/>
      <c r="M63" s="39"/>
      <c r="N63" s="36" t="s">
        <v>713</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row>
    <row r="64" spans="1:1023" ht="30">
      <c r="A64" s="34">
        <v>58</v>
      </c>
      <c r="B64" s="35">
        <v>45189</v>
      </c>
      <c r="C64" s="36" t="s">
        <v>39</v>
      </c>
      <c r="D64" s="36" t="s">
        <v>705</v>
      </c>
      <c r="E64" s="34">
        <v>18</v>
      </c>
      <c r="F64" s="50">
        <v>2500</v>
      </c>
      <c r="G64" s="37"/>
      <c r="H64" s="86">
        <f>H63+F64</f>
        <v>190496.92999999991</v>
      </c>
      <c r="I64" s="37"/>
      <c r="J64" s="38"/>
      <c r="K64" s="39"/>
      <c r="L64" s="39"/>
      <c r="M64" s="39"/>
      <c r="N64" s="36" t="s">
        <v>706</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row>
    <row r="65" spans="1:1023" ht="45">
      <c r="A65" s="34">
        <v>59</v>
      </c>
      <c r="B65" s="35">
        <v>45189</v>
      </c>
      <c r="C65" s="36" t="s">
        <v>714</v>
      </c>
      <c r="D65" s="36" t="s">
        <v>709</v>
      </c>
      <c r="E65" s="34">
        <v>19</v>
      </c>
      <c r="F65" s="50">
        <v>1500</v>
      </c>
      <c r="G65" s="37"/>
      <c r="H65" s="86">
        <f>H64+F65</f>
        <v>191996.92999999991</v>
      </c>
      <c r="I65" s="37"/>
      <c r="J65" s="38"/>
      <c r="K65" s="39"/>
      <c r="L65" s="39"/>
      <c r="M65" s="39"/>
      <c r="N65" s="36" t="s">
        <v>710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row>
    <row r="66" spans="1:1023" ht="45">
      <c r="A66" s="34">
        <v>60</v>
      </c>
      <c r="B66" s="35">
        <v>45189</v>
      </c>
      <c r="C66" s="36" t="s">
        <v>703</v>
      </c>
      <c r="D66" s="36" t="s">
        <v>704</v>
      </c>
      <c r="E66" s="34">
        <v>15</v>
      </c>
      <c r="F66" s="50">
        <v>10000</v>
      </c>
      <c r="G66" s="37"/>
      <c r="H66" s="86">
        <f>H65+F66</f>
        <v>201996.92999999991</v>
      </c>
      <c r="I66" s="37"/>
      <c r="J66" s="38"/>
      <c r="K66" s="39"/>
      <c r="L66" s="39"/>
      <c r="M66" s="39"/>
      <c r="N66" s="36" t="s">
        <v>708</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row>
    <row r="67" spans="1:1023" ht="45">
      <c r="A67" s="34">
        <v>61</v>
      </c>
      <c r="B67" s="35">
        <v>45189</v>
      </c>
      <c r="C67" s="36" t="s">
        <v>702</v>
      </c>
      <c r="D67" s="36" t="s">
        <v>716</v>
      </c>
      <c r="E67" s="34">
        <v>20</v>
      </c>
      <c r="F67" s="50">
        <v>15000</v>
      </c>
      <c r="G67" s="37"/>
      <c r="H67" s="86">
        <f>H66+F67</f>
        <v>216996.92999999991</v>
      </c>
      <c r="I67" s="37"/>
      <c r="J67" s="38"/>
      <c r="K67" s="39"/>
      <c r="L67" s="39"/>
      <c r="M67" s="39"/>
      <c r="N67" s="36" t="s">
        <v>707</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row>
    <row r="68" spans="1:1023">
      <c r="A68" s="34">
        <v>62</v>
      </c>
      <c r="B68" s="35">
        <v>45195</v>
      </c>
      <c r="C68" s="219" t="s">
        <v>247</v>
      </c>
      <c r="D68" s="36"/>
      <c r="E68" s="34"/>
      <c r="F68" s="50"/>
      <c r="G68" s="37"/>
      <c r="H68" s="86">
        <f>H67-L68</f>
        <v>216049.97999999989</v>
      </c>
      <c r="I68" s="37"/>
      <c r="J68" s="38"/>
      <c r="K68" s="39"/>
      <c r="L68" s="219">
        <v>946.95</v>
      </c>
      <c r="M68" s="39"/>
      <c r="N68" s="36" t="s">
        <v>698</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row>
    <row r="69" spans="1:1023">
      <c r="A69" s="34">
        <v>63</v>
      </c>
      <c r="B69" s="35">
        <v>45198</v>
      </c>
      <c r="C69" s="36" t="s">
        <v>699</v>
      </c>
      <c r="D69" s="36"/>
      <c r="E69" s="34"/>
      <c r="F69" s="50"/>
      <c r="G69" s="37"/>
      <c r="H69" s="86">
        <f>H68-L69</f>
        <v>216049.7399999999</v>
      </c>
      <c r="I69" s="37"/>
      <c r="J69" s="38"/>
      <c r="K69" s="39"/>
      <c r="L69" s="39">
        <v>0.24</v>
      </c>
      <c r="M69" s="39"/>
      <c r="N69" s="36" t="s">
        <v>421</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row>
    <row r="70" spans="1:1023">
      <c r="A70" s="34">
        <v>64</v>
      </c>
      <c r="B70" s="35">
        <v>45198</v>
      </c>
      <c r="C70" s="36" t="s">
        <v>700</v>
      </c>
      <c r="D70" s="36"/>
      <c r="E70" s="34"/>
      <c r="F70" s="50"/>
      <c r="G70" s="37"/>
      <c r="H70" s="86"/>
      <c r="I70" s="37"/>
      <c r="J70" s="38"/>
      <c r="K70" s="39"/>
      <c r="L70" s="39"/>
      <c r="M70" s="39">
        <v>1000</v>
      </c>
      <c r="N70" s="36" t="s">
        <v>701</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c r="AMI70" s="1"/>
    </row>
    <row r="71" spans="1:1023" ht="60">
      <c r="A71" s="34">
        <v>65</v>
      </c>
      <c r="B71" s="35">
        <v>45226</v>
      </c>
      <c r="C71" s="36" t="s">
        <v>146</v>
      </c>
      <c r="D71" s="36" t="s">
        <v>552</v>
      </c>
      <c r="E71" s="34"/>
      <c r="F71" s="40">
        <v>1000</v>
      </c>
      <c r="G71" s="37"/>
      <c r="H71" s="86">
        <f>H69+F71</f>
        <v>217049.7399999999</v>
      </c>
      <c r="I71" s="37"/>
      <c r="J71" s="38"/>
      <c r="K71" s="39"/>
      <c r="L71" s="39"/>
      <c r="M71" s="39"/>
      <c r="N71" s="36" t="s">
        <v>719</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row>
    <row r="72" spans="1:1023">
      <c r="A72" s="34">
        <v>66</v>
      </c>
      <c r="B72" s="35">
        <v>45233</v>
      </c>
      <c r="C72" s="244" t="s">
        <v>311</v>
      </c>
      <c r="D72" s="36"/>
      <c r="E72" s="34"/>
      <c r="F72" s="40">
        <v>1340</v>
      </c>
      <c r="G72" s="37"/>
      <c r="H72" s="86">
        <f>H71+F72</f>
        <v>218389.7399999999</v>
      </c>
      <c r="I72" s="37"/>
      <c r="J72" s="38"/>
      <c r="K72" s="39"/>
      <c r="L72" s="39"/>
      <c r="M72" s="39"/>
      <c r="N72" s="36"/>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row>
    <row r="73" spans="1:1023" ht="60">
      <c r="A73" s="34">
        <v>67</v>
      </c>
      <c r="B73" s="35">
        <v>45234</v>
      </c>
      <c r="C73" s="36" t="s">
        <v>720</v>
      </c>
      <c r="D73" s="36" t="s">
        <v>378</v>
      </c>
      <c r="E73" s="34"/>
      <c r="F73" s="50">
        <v>2500</v>
      </c>
      <c r="G73" s="37"/>
      <c r="H73" s="86">
        <f>H72+F73</f>
        <v>220889.7399999999</v>
      </c>
      <c r="I73" s="37"/>
      <c r="J73" s="38"/>
      <c r="K73" s="39"/>
      <c r="L73" s="39"/>
      <c r="M73" s="39"/>
      <c r="N73" s="36" t="s">
        <v>721</v>
      </c>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row>
    <row r="74" spans="1:1023" ht="30">
      <c r="A74" s="34">
        <v>68</v>
      </c>
      <c r="B74" s="35">
        <v>45238</v>
      </c>
      <c r="C74" s="180" t="s">
        <v>722</v>
      </c>
      <c r="D74" s="36" t="s">
        <v>722</v>
      </c>
      <c r="E74" s="34"/>
      <c r="F74" s="50"/>
      <c r="G74" s="37"/>
      <c r="H74" s="86">
        <f>H73-L74</f>
        <v>205883.83999999991</v>
      </c>
      <c r="I74" s="37"/>
      <c r="J74" s="38"/>
      <c r="K74" s="39"/>
      <c r="L74" s="183">
        <v>15005.9</v>
      </c>
      <c r="M74" s="39"/>
      <c r="N74" s="36" t="s">
        <v>723</v>
      </c>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c r="AMI74" s="1"/>
    </row>
    <row r="75" spans="1:1023">
      <c r="A75" s="34">
        <v>69</v>
      </c>
      <c r="B75" s="35">
        <v>45238</v>
      </c>
      <c r="C75" s="36" t="s">
        <v>725</v>
      </c>
      <c r="D75" s="36"/>
      <c r="E75" s="34"/>
      <c r="F75" s="50">
        <v>1500</v>
      </c>
      <c r="G75" s="37"/>
      <c r="H75" s="86">
        <f>H74+F75</f>
        <v>207383.83999999991</v>
      </c>
      <c r="I75" s="37"/>
      <c r="J75" s="38"/>
      <c r="K75" s="39"/>
      <c r="L75" s="39"/>
      <c r="M75" s="39"/>
      <c r="N75" s="36" t="s">
        <v>724</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c r="AMI75" s="1"/>
    </row>
    <row r="76" spans="1:1023" ht="30">
      <c r="A76" s="34">
        <v>70</v>
      </c>
      <c r="B76" s="35">
        <v>45264</v>
      </c>
      <c r="C76" s="180" t="s">
        <v>726</v>
      </c>
      <c r="D76" s="36"/>
      <c r="E76" s="34"/>
      <c r="F76" s="50"/>
      <c r="G76" s="37"/>
      <c r="H76" s="86">
        <f>H75-L76</f>
        <v>204383.83999999991</v>
      </c>
      <c r="I76" s="37"/>
      <c r="J76" s="38"/>
      <c r="K76" s="39"/>
      <c r="L76" s="183">
        <v>3000</v>
      </c>
      <c r="M76" s="39"/>
      <c r="N76" s="36" t="s">
        <v>727</v>
      </c>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row>
    <row r="77" spans="1:1023">
      <c r="A77" s="34">
        <v>71</v>
      </c>
      <c r="B77" s="35">
        <v>45269</v>
      </c>
      <c r="C77" s="36" t="s">
        <v>733</v>
      </c>
      <c r="D77" s="36" t="s">
        <v>256</v>
      </c>
      <c r="E77" s="34"/>
      <c r="F77" s="40">
        <v>5000</v>
      </c>
      <c r="G77" s="37"/>
      <c r="H77" s="86">
        <f>H76+F77</f>
        <v>209383.83999999991</v>
      </c>
      <c r="I77" s="37"/>
      <c r="J77" s="38"/>
      <c r="K77" s="39"/>
      <c r="L77" s="39"/>
      <c r="M77" s="39"/>
      <c r="N77" s="36" t="s">
        <v>728</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row>
    <row r="78" spans="1:1023" ht="60">
      <c r="A78" s="34">
        <v>72</v>
      </c>
      <c r="B78" s="35">
        <v>45269</v>
      </c>
      <c r="C78" s="36" t="s">
        <v>540</v>
      </c>
      <c r="D78" s="36" t="s">
        <v>451</v>
      </c>
      <c r="E78" s="34"/>
      <c r="F78" s="40">
        <v>2500</v>
      </c>
      <c r="G78" s="37"/>
      <c r="H78" s="86">
        <f>H77+F78</f>
        <v>211883.83999999991</v>
      </c>
      <c r="I78" s="37"/>
      <c r="J78" s="38"/>
      <c r="K78" s="39"/>
      <c r="L78" s="39"/>
      <c r="M78" s="39"/>
      <c r="N78" s="36" t="s">
        <v>729</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row>
    <row r="79" spans="1:1023">
      <c r="A79" s="34">
        <v>73</v>
      </c>
      <c r="B79" s="35">
        <v>45269</v>
      </c>
      <c r="C79" s="36" t="s">
        <v>753</v>
      </c>
      <c r="D79" s="36" t="s">
        <v>442</v>
      </c>
      <c r="E79" s="34"/>
      <c r="F79" s="50">
        <v>2500</v>
      </c>
      <c r="G79" s="37"/>
      <c r="H79" s="86">
        <f>H78+F79</f>
        <v>214383.83999999991</v>
      </c>
      <c r="I79" s="37"/>
      <c r="J79" s="38"/>
      <c r="K79" s="39"/>
      <c r="L79" s="39"/>
      <c r="M79" s="39"/>
      <c r="N79" s="36" t="s">
        <v>732</v>
      </c>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row>
    <row r="80" spans="1:1023" ht="45">
      <c r="A80" s="34">
        <v>74</v>
      </c>
      <c r="B80" s="35">
        <v>45269</v>
      </c>
      <c r="C80" s="36" t="s">
        <v>730</v>
      </c>
      <c r="D80" s="36"/>
      <c r="E80" s="34"/>
      <c r="F80" s="37">
        <v>2500</v>
      </c>
      <c r="G80" s="37"/>
      <c r="H80" s="86">
        <f>H79+F80</f>
        <v>216883.83999999991</v>
      </c>
      <c r="I80" s="37"/>
      <c r="J80" s="38"/>
      <c r="K80" s="39"/>
      <c r="L80" s="39"/>
      <c r="M80" s="39"/>
      <c r="N80" s="36" t="s">
        <v>731</v>
      </c>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c r="AMI80" s="1"/>
    </row>
    <row r="81" spans="1:1023">
      <c r="A81" s="34">
        <v>75</v>
      </c>
      <c r="B81" s="35">
        <v>45269</v>
      </c>
      <c r="C81" s="180" t="s">
        <v>726</v>
      </c>
      <c r="D81" s="36"/>
      <c r="E81" s="34"/>
      <c r="F81" s="37"/>
      <c r="G81" s="37"/>
      <c r="H81" s="86"/>
      <c r="I81" s="37"/>
      <c r="J81" s="38"/>
      <c r="K81" s="39"/>
      <c r="L81" s="290">
        <v>14000</v>
      </c>
      <c r="M81" s="39"/>
      <c r="N81" s="36" t="s">
        <v>762</v>
      </c>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row>
    <row r="82" spans="1:1023">
      <c r="A82" s="34">
        <v>76</v>
      </c>
      <c r="B82" s="35">
        <v>45269</v>
      </c>
      <c r="C82" s="180" t="s">
        <v>751</v>
      </c>
      <c r="D82" s="36"/>
      <c r="E82" s="34"/>
      <c r="F82" s="37"/>
      <c r="G82" s="37"/>
      <c r="H82" s="86"/>
      <c r="I82" s="37"/>
      <c r="J82" s="38"/>
      <c r="K82" s="39"/>
      <c r="L82" s="39"/>
      <c r="M82" s="183">
        <v>9205</v>
      </c>
      <c r="N82" s="36" t="s">
        <v>760</v>
      </c>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row>
    <row r="83" spans="1:1023">
      <c r="A83" s="34">
        <v>77</v>
      </c>
      <c r="B83" s="35">
        <v>44904</v>
      </c>
      <c r="C83" s="180" t="s">
        <v>752</v>
      </c>
      <c r="D83" s="36"/>
      <c r="E83" s="34"/>
      <c r="F83" s="37"/>
      <c r="G83" s="37"/>
      <c r="H83" s="86"/>
      <c r="I83" s="37"/>
      <c r="J83" s="38"/>
      <c r="K83" s="39"/>
      <c r="L83" s="290">
        <v>57870</v>
      </c>
      <c r="M83" s="39"/>
      <c r="N83" s="36" t="s">
        <v>763</v>
      </c>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row>
    <row r="84" spans="1:1023">
      <c r="A84" s="34">
        <v>78</v>
      </c>
      <c r="B84" s="35">
        <v>45272</v>
      </c>
      <c r="C84" s="36"/>
      <c r="D84" s="36"/>
      <c r="E84" s="34"/>
      <c r="F84" s="37"/>
      <c r="G84" s="37"/>
      <c r="H84" s="86"/>
      <c r="I84" s="37"/>
      <c r="J84" s="38"/>
      <c r="K84" s="39"/>
      <c r="L84" s="39"/>
      <c r="M84" s="39"/>
      <c r="N84" s="36"/>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row>
    <row r="85" spans="1:1023" ht="15.75" thickBot="1">
      <c r="A85" s="53"/>
      <c r="B85" s="53"/>
      <c r="C85" s="54"/>
      <c r="D85" s="229" t="s">
        <v>505</v>
      </c>
      <c r="E85" s="230"/>
      <c r="F85" s="231"/>
      <c r="G85" s="231"/>
      <c r="H85" s="232" t="s">
        <v>694</v>
      </c>
      <c r="I85" s="233"/>
      <c r="J85" s="197" t="s">
        <v>506</v>
      </c>
      <c r="K85" s="59"/>
      <c r="L85" s="59"/>
      <c r="M85" s="59"/>
      <c r="N85" s="53"/>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c r="AMI85" s="1"/>
    </row>
    <row r="86" spans="1:1023" s="92" customFormat="1">
      <c r="A86" s="34"/>
      <c r="B86" s="35"/>
      <c r="C86" s="185" t="s">
        <v>655</v>
      </c>
      <c r="D86" s="198" t="s">
        <v>498</v>
      </c>
      <c r="E86" s="199"/>
      <c r="F86" s="200">
        <f>SUM(F15:F27)+SUM(F29:F40)+SUM(F43:F44)+SUM(F49:F52)+SUM(F56:F61)+SUM(F63:F67)+F73+F75+F79+F80</f>
        <v>190500</v>
      </c>
      <c r="G86" s="200"/>
      <c r="H86" s="201"/>
      <c r="I86" s="215"/>
      <c r="J86" s="223"/>
      <c r="K86" s="214"/>
      <c r="L86" s="225">
        <f>L29+L34+L47+L68</f>
        <v>92889.599999999991</v>
      </c>
      <c r="M86" s="182"/>
      <c r="N86" s="219" t="s">
        <v>502</v>
      </c>
      <c r="O86" s="178"/>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c r="A87" s="34"/>
      <c r="B87" s="35"/>
      <c r="C87" s="186"/>
      <c r="D87" s="187" t="s">
        <v>499</v>
      </c>
      <c r="E87" s="188"/>
      <c r="F87" s="189">
        <f>F41+F42+F53+F71+F77+F78</f>
        <v>19500</v>
      </c>
      <c r="G87" s="189"/>
      <c r="H87" s="190"/>
      <c r="I87" s="216"/>
      <c r="J87" s="223"/>
      <c r="K87" s="214"/>
      <c r="L87" s="225">
        <f>SUM(L46+L50+L54+L62+L69)</f>
        <v>1.43</v>
      </c>
      <c r="M87" s="182"/>
      <c r="N87" s="219" t="s">
        <v>121</v>
      </c>
      <c r="O87" s="178"/>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c r="A88" s="34"/>
      <c r="B88" s="35"/>
      <c r="C88" s="186"/>
      <c r="D88" s="187" t="s">
        <v>500</v>
      </c>
      <c r="E88" s="188"/>
      <c r="F88" s="189">
        <f>F28+F48+F72</f>
        <v>3826</v>
      </c>
      <c r="G88" s="189"/>
      <c r="H88" s="190"/>
      <c r="I88" s="216"/>
      <c r="J88" s="223"/>
      <c r="K88" s="214"/>
      <c r="L88" s="225">
        <f>L74+L76+L81+M82+L83</f>
        <v>99080.9</v>
      </c>
      <c r="M88" s="182"/>
      <c r="N88" s="180" t="s">
        <v>734</v>
      </c>
      <c r="O88" s="178"/>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c r="A89" s="34"/>
      <c r="B89" s="35"/>
      <c r="C89" s="186"/>
      <c r="D89" s="187" t="s">
        <v>501</v>
      </c>
      <c r="E89" s="188"/>
      <c r="F89" s="189"/>
      <c r="G89" s="189"/>
      <c r="H89" s="190"/>
      <c r="I89" s="216"/>
      <c r="J89" s="223"/>
      <c r="K89" s="214"/>
      <c r="L89" s="225"/>
      <c r="M89" s="182"/>
      <c r="N89" s="219"/>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c r="AMI89" s="1"/>
    </row>
    <row r="90" spans="1:1023">
      <c r="A90" s="34"/>
      <c r="B90" s="35"/>
      <c r="C90" s="186"/>
      <c r="D90" s="191" t="s">
        <v>417</v>
      </c>
      <c r="E90" s="188"/>
      <c r="F90" s="207">
        <f>SUM(F86:F88)</f>
        <v>213826</v>
      </c>
      <c r="G90" s="189"/>
      <c r="H90" s="192">
        <f>H61</f>
        <v>185497.1699999999</v>
      </c>
      <c r="I90" s="217">
        <f>SUM(I5:I32)-M82</f>
        <v>5198</v>
      </c>
      <c r="J90" s="223"/>
      <c r="K90" s="214"/>
      <c r="L90" s="226"/>
      <c r="M90" s="182"/>
      <c r="N90" s="220"/>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c r="AMI90" s="1"/>
    </row>
    <row r="91" spans="1:1023" ht="15.75" thickBot="1">
      <c r="A91" s="34"/>
      <c r="B91" s="35"/>
      <c r="C91" s="186"/>
      <c r="D91" s="193"/>
      <c r="E91" s="194"/>
      <c r="F91" s="195"/>
      <c r="G91" s="195"/>
      <c r="H91" s="196"/>
      <c r="I91" s="218"/>
      <c r="J91" s="223"/>
      <c r="K91" s="214"/>
      <c r="L91" s="225"/>
      <c r="M91" s="182"/>
      <c r="N91" s="219"/>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c r="AMH91" s="1"/>
      <c r="AMI91" s="1"/>
    </row>
    <row r="92" spans="1:1023">
      <c r="J92" s="224"/>
      <c r="K92" s="224"/>
      <c r="L92" s="225">
        <f>L45</f>
        <v>19475.900000000001</v>
      </c>
      <c r="M92" s="221"/>
      <c r="N92" s="219" t="s">
        <v>524</v>
      </c>
    </row>
    <row r="93" spans="1:1023">
      <c r="D93" s="154" t="s">
        <v>735</v>
      </c>
      <c r="E93" s="92"/>
      <c r="F93" s="92"/>
      <c r="G93" s="92"/>
      <c r="H93" s="93">
        <f>H80</f>
        <v>216883.83999999991</v>
      </c>
      <c r="J93" s="224"/>
      <c r="K93" s="224"/>
      <c r="L93" s="225"/>
      <c r="M93" s="221"/>
      <c r="N93" s="219"/>
    </row>
    <row r="94" spans="1:1023">
      <c r="D94" s="154" t="s">
        <v>736</v>
      </c>
      <c r="E94" s="92"/>
      <c r="F94" s="92"/>
      <c r="G94" s="92"/>
      <c r="H94" s="93">
        <f>I90</f>
        <v>5198</v>
      </c>
      <c r="J94" s="224"/>
      <c r="K94" s="224"/>
      <c r="L94" s="225"/>
      <c r="M94" s="221"/>
      <c r="N94" s="219"/>
    </row>
    <row r="95" spans="1:1023">
      <c r="J95" s="224"/>
      <c r="K95" s="224"/>
      <c r="L95" s="225"/>
      <c r="M95" s="221"/>
      <c r="N95" s="219"/>
    </row>
    <row r="96" spans="1:1023">
      <c r="J96" s="221"/>
      <c r="K96" s="221"/>
      <c r="L96" s="221"/>
      <c r="M96" s="221"/>
      <c r="N96" s="92"/>
    </row>
    <row r="97" spans="10:14">
      <c r="J97" s="221"/>
      <c r="K97" s="221"/>
      <c r="L97" s="222">
        <f>SUM(L86:L95)</f>
        <v>211447.83</v>
      </c>
      <c r="M97" s="221"/>
      <c r="N97" s="219" t="s">
        <v>491</v>
      </c>
    </row>
  </sheetData>
  <mergeCells count="2">
    <mergeCell ref="F2:I2"/>
    <mergeCell ref="J2:M2"/>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74">
        <v>44945</v>
      </c>
      <c r="E1" s="92"/>
    </row>
    <row r="2" spans="1:5">
      <c r="A2" s="158" t="s">
        <v>509</v>
      </c>
      <c r="B2" s="159"/>
      <c r="C2" s="160"/>
      <c r="D2" s="275">
        <v>9542</v>
      </c>
      <c r="E2" s="92"/>
    </row>
    <row r="3" spans="1:5">
      <c r="A3" s="161" t="s">
        <v>464</v>
      </c>
      <c r="B3" s="162"/>
      <c r="C3" s="93"/>
      <c r="D3" s="276">
        <v>25000</v>
      </c>
      <c r="E3" s="92"/>
    </row>
    <row r="4" spans="1:5">
      <c r="A4" s="161" t="s">
        <v>510</v>
      </c>
      <c r="B4" s="162"/>
      <c r="C4" s="93"/>
      <c r="D4" s="276">
        <f>SUM(D2:D3)</f>
        <v>34542</v>
      </c>
      <c r="E4" s="92"/>
    </row>
    <row r="5" spans="1:5">
      <c r="A5" s="161"/>
      <c r="B5" s="163" t="s">
        <v>465</v>
      </c>
      <c r="C5" s="93"/>
      <c r="D5" s="277"/>
      <c r="E5" s="92"/>
    </row>
    <row r="6" spans="1:5" ht="30">
      <c r="A6" s="161">
        <v>1</v>
      </c>
      <c r="B6" s="162" t="s">
        <v>466</v>
      </c>
      <c r="C6" s="93">
        <v>5000</v>
      </c>
      <c r="D6" s="278">
        <v>44940</v>
      </c>
      <c r="E6" s="92"/>
    </row>
    <row r="7" spans="1:5">
      <c r="A7" s="161">
        <v>2</v>
      </c>
      <c r="B7" s="162" t="s">
        <v>467</v>
      </c>
      <c r="C7" s="93">
        <v>200</v>
      </c>
      <c r="D7" s="278">
        <v>44941</v>
      </c>
      <c r="E7" s="92"/>
    </row>
    <row r="8" spans="1:5" ht="30">
      <c r="A8" s="161">
        <v>3</v>
      </c>
      <c r="B8" s="162" t="s">
        <v>468</v>
      </c>
      <c r="C8" s="93">
        <v>500</v>
      </c>
      <c r="D8" s="278">
        <v>44941</v>
      </c>
      <c r="E8" s="92"/>
    </row>
    <row r="9" spans="1:5">
      <c r="A9" s="161">
        <v>4</v>
      </c>
      <c r="B9" s="162" t="s">
        <v>469</v>
      </c>
      <c r="C9" s="93">
        <v>300</v>
      </c>
      <c r="D9" s="278">
        <v>44941</v>
      </c>
      <c r="E9" s="92"/>
    </row>
    <row r="10" spans="1:5">
      <c r="A10" s="161">
        <v>5</v>
      </c>
      <c r="B10" s="162" t="s">
        <v>615</v>
      </c>
      <c r="C10" s="93">
        <v>3000</v>
      </c>
      <c r="D10" s="278">
        <v>44942</v>
      </c>
      <c r="E10" s="92" t="s">
        <v>614</v>
      </c>
    </row>
    <row r="11" spans="1:5">
      <c r="A11" s="161">
        <v>6</v>
      </c>
      <c r="B11" s="162" t="s">
        <v>470</v>
      </c>
      <c r="C11" s="93">
        <v>1110</v>
      </c>
      <c r="D11" s="278">
        <v>44942</v>
      </c>
      <c r="E11" s="92" t="s">
        <v>613</v>
      </c>
    </row>
    <row r="12" spans="1:5" ht="30">
      <c r="A12" s="161">
        <v>7</v>
      </c>
      <c r="B12" s="162" t="s">
        <v>471</v>
      </c>
      <c r="C12" s="93">
        <v>1000</v>
      </c>
      <c r="D12" s="278">
        <v>44941</v>
      </c>
      <c r="E12" s="92"/>
    </row>
    <row r="13" spans="1:5">
      <c r="A13" s="161">
        <v>8</v>
      </c>
      <c r="B13" s="162" t="s">
        <v>472</v>
      </c>
      <c r="C13" s="93">
        <v>500</v>
      </c>
      <c r="D13" s="278">
        <v>44941</v>
      </c>
      <c r="E13" s="92"/>
    </row>
    <row r="14" spans="1:5" ht="30">
      <c r="A14" s="161">
        <v>9</v>
      </c>
      <c r="B14" s="162" t="s">
        <v>473</v>
      </c>
      <c r="C14" s="93">
        <v>500</v>
      </c>
      <c r="D14" s="278">
        <v>44941</v>
      </c>
      <c r="E14" s="92"/>
    </row>
    <row r="15" spans="1:5">
      <c r="A15" s="161">
        <v>10</v>
      </c>
      <c r="B15" s="162" t="s">
        <v>511</v>
      </c>
      <c r="C15" s="93">
        <v>12000</v>
      </c>
      <c r="D15" s="278">
        <v>44942</v>
      </c>
      <c r="E15" s="92"/>
    </row>
    <row r="16" spans="1:5" ht="30">
      <c r="A16" s="161">
        <v>11</v>
      </c>
      <c r="B16" s="162" t="s">
        <v>474</v>
      </c>
      <c r="C16" s="93">
        <v>3300</v>
      </c>
      <c r="D16" s="277"/>
      <c r="E16" s="92" t="s">
        <v>612</v>
      </c>
    </row>
    <row r="17" spans="1:5">
      <c r="A17" s="161" t="s">
        <v>360</v>
      </c>
      <c r="B17" s="162" t="s">
        <v>475</v>
      </c>
      <c r="C17" s="164">
        <f>SUM(C6:C16)</f>
        <v>27410</v>
      </c>
      <c r="D17" s="277"/>
      <c r="E17" s="92"/>
    </row>
    <row r="18" spans="1:5">
      <c r="A18" s="161"/>
      <c r="B18" s="162"/>
      <c r="C18" s="93"/>
      <c r="D18" s="277"/>
      <c r="E18" s="92"/>
    </row>
    <row r="19" spans="1:5" ht="15.75" thickBot="1">
      <c r="A19" s="165"/>
      <c r="B19" s="166" t="s">
        <v>512</v>
      </c>
      <c r="C19" s="167">
        <f>D4-C17</f>
        <v>7132</v>
      </c>
      <c r="D19" s="279"/>
      <c r="E19" s="92"/>
    </row>
    <row r="20" spans="1:5">
      <c r="A20" s="158"/>
      <c r="B20" s="168" t="s">
        <v>476</v>
      </c>
      <c r="C20" s="160"/>
      <c r="D20" s="275"/>
      <c r="E20" s="92"/>
    </row>
    <row r="21" spans="1:5" ht="30">
      <c r="A21" s="161">
        <v>1</v>
      </c>
      <c r="B21" s="162" t="s">
        <v>477</v>
      </c>
      <c r="C21" s="93">
        <v>5565</v>
      </c>
      <c r="D21" s="277" t="s">
        <v>513</v>
      </c>
      <c r="E21" s="92"/>
    </row>
    <row r="22" spans="1:5">
      <c r="A22" s="161"/>
      <c r="B22" s="162" t="s">
        <v>478</v>
      </c>
      <c r="C22" s="164">
        <f>C17+C21</f>
        <v>32975</v>
      </c>
      <c r="D22" s="277"/>
      <c r="E22" s="92"/>
    </row>
    <row r="23" spans="1:5" ht="15.75" thickBot="1">
      <c r="A23" s="165"/>
      <c r="B23" s="166"/>
      <c r="C23" s="167"/>
      <c r="D23" s="279"/>
      <c r="E23"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80" t="s">
        <v>518</v>
      </c>
    </row>
    <row r="8" spans="1:4" ht="30">
      <c r="A8" s="171">
        <v>4</v>
      </c>
      <c r="B8" s="172" t="s">
        <v>485</v>
      </c>
      <c r="C8" s="173">
        <v>3000</v>
      </c>
      <c r="D8" s="282" t="s">
        <v>616</v>
      </c>
    </row>
    <row r="9" spans="1:4" ht="45">
      <c r="A9" s="171">
        <v>5</v>
      </c>
      <c r="B9" s="172" t="s">
        <v>486</v>
      </c>
      <c r="C9" s="173">
        <v>4987</v>
      </c>
      <c r="D9" s="281" t="s">
        <v>617</v>
      </c>
    </row>
    <row r="10" spans="1:4" ht="30">
      <c r="A10" s="171">
        <v>6</v>
      </c>
      <c r="B10" s="172" t="s">
        <v>487</v>
      </c>
      <c r="C10" s="173">
        <v>492</v>
      </c>
      <c r="D10" s="280" t="s">
        <v>518</v>
      </c>
    </row>
    <row r="11" spans="1:4">
      <c r="A11" s="171">
        <v>7</v>
      </c>
      <c r="B11" s="172" t="s">
        <v>488</v>
      </c>
      <c r="C11" s="173">
        <v>800</v>
      </c>
      <c r="D11" s="280"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workbookViewId="0">
      <selection activeCell="E32" sqref="E32"/>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115819.9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292374.50999999989</v>
      </c>
      <c r="C27" s="93">
        <f>SUM(C15:C25)</f>
        <v>101331.59999999999</v>
      </c>
      <c r="D27" s="92">
        <v>266107.25</v>
      </c>
    </row>
    <row r="28" spans="1:4">
      <c r="A28" s="92"/>
      <c r="B28" s="92"/>
      <c r="C28" s="93"/>
      <c r="D28" s="92"/>
    </row>
    <row r="29" spans="1:4">
      <c r="A29" s="94" t="s">
        <v>129</v>
      </c>
      <c r="B29" s="95">
        <f>'Daybook 22-23'!F114-'Daybook 22-23'!L121</f>
        <v>18942.669999999984</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22" sqref="B22"/>
    </sheetView>
  </sheetViews>
  <sheetFormatPr defaultRowHeight="15"/>
  <cols>
    <col min="2" max="2" width="35.5703125" style="170" customWidth="1"/>
    <col min="3" max="3" width="8.5703125" style="19" bestFit="1" customWidth="1"/>
    <col min="4" max="4" width="17.85546875" customWidth="1"/>
  </cols>
  <sheetData>
    <row r="1" spans="1:4">
      <c r="B1" s="174" t="s">
        <v>747</v>
      </c>
    </row>
    <row r="3" spans="1:4">
      <c r="A3" s="92">
        <v>1</v>
      </c>
      <c r="B3" s="174" t="s">
        <v>737</v>
      </c>
      <c r="C3" s="93">
        <v>15005.9</v>
      </c>
      <c r="D3" s="92" t="s">
        <v>746</v>
      </c>
    </row>
    <row r="4" spans="1:4">
      <c r="A4" s="92">
        <v>2</v>
      </c>
      <c r="B4" s="174" t="s">
        <v>738</v>
      </c>
      <c r="C4" s="93">
        <v>57870</v>
      </c>
      <c r="D4" s="92" t="s">
        <v>741</v>
      </c>
    </row>
    <row r="5" spans="1:4">
      <c r="A5" s="92">
        <v>3</v>
      </c>
      <c r="B5" s="174" t="s">
        <v>739</v>
      </c>
      <c r="C5" s="93">
        <v>335</v>
      </c>
      <c r="D5" s="92" t="s">
        <v>743</v>
      </c>
    </row>
    <row r="6" spans="1:4">
      <c r="A6" s="92">
        <v>4</v>
      </c>
      <c r="B6" s="174" t="s">
        <v>740</v>
      </c>
      <c r="C6" s="93">
        <v>165</v>
      </c>
      <c r="D6" s="92" t="s">
        <v>743</v>
      </c>
    </row>
    <row r="7" spans="1:4">
      <c r="A7" s="92">
        <v>5</v>
      </c>
      <c r="B7" s="174" t="s">
        <v>742</v>
      </c>
      <c r="C7" s="93">
        <v>4200</v>
      </c>
      <c r="D7" s="92" t="s">
        <v>743</v>
      </c>
    </row>
    <row r="8" spans="1:4">
      <c r="A8" s="92">
        <v>6</v>
      </c>
      <c r="B8" s="174" t="s">
        <v>744</v>
      </c>
      <c r="C8" s="93">
        <v>1000</v>
      </c>
      <c r="D8" s="92" t="s">
        <v>743</v>
      </c>
    </row>
    <row r="9" spans="1:4">
      <c r="A9" s="92">
        <v>7</v>
      </c>
      <c r="B9" s="174" t="s">
        <v>745</v>
      </c>
      <c r="C9" s="93">
        <v>500</v>
      </c>
      <c r="D9" s="92" t="s">
        <v>743</v>
      </c>
    </row>
    <row r="10" spans="1:4" ht="30">
      <c r="A10" s="288">
        <v>8</v>
      </c>
      <c r="B10" s="289" t="s">
        <v>748</v>
      </c>
      <c r="C10" s="93">
        <v>3000</v>
      </c>
      <c r="D10" s="288" t="s">
        <v>741</v>
      </c>
    </row>
    <row r="11" spans="1:4" ht="30">
      <c r="A11" s="288">
        <v>9</v>
      </c>
      <c r="B11" s="289" t="s">
        <v>749</v>
      </c>
      <c r="C11" s="93">
        <v>14000</v>
      </c>
      <c r="D11" s="288" t="s">
        <v>741</v>
      </c>
    </row>
    <row r="12" spans="1:4">
      <c r="A12" s="288">
        <v>10</v>
      </c>
      <c r="B12" s="289" t="s">
        <v>754</v>
      </c>
      <c r="C12" s="93">
        <v>400</v>
      </c>
      <c r="D12" s="288" t="s">
        <v>11</v>
      </c>
    </row>
    <row r="13" spans="1:4">
      <c r="A13" s="288">
        <v>11</v>
      </c>
      <c r="B13" s="289" t="s">
        <v>755</v>
      </c>
      <c r="C13" s="93">
        <v>600</v>
      </c>
      <c r="D13" s="288" t="s">
        <v>756</v>
      </c>
    </row>
    <row r="14" spans="1:4">
      <c r="A14" s="288">
        <v>12</v>
      </c>
      <c r="B14" s="289" t="s">
        <v>757</v>
      </c>
      <c r="C14" s="93">
        <v>95</v>
      </c>
      <c r="D14" s="288" t="s">
        <v>756</v>
      </c>
    </row>
    <row r="15" spans="1:4">
      <c r="A15" s="288">
        <v>13</v>
      </c>
      <c r="B15" s="289" t="s">
        <v>758</v>
      </c>
      <c r="C15" s="93">
        <v>410</v>
      </c>
      <c r="D15" s="288" t="s">
        <v>756</v>
      </c>
    </row>
    <row r="16" spans="1:4">
      <c r="A16" s="92">
        <v>14</v>
      </c>
      <c r="B16" s="174" t="s">
        <v>759</v>
      </c>
      <c r="C16" s="93">
        <v>1500</v>
      </c>
      <c r="D16" s="92" t="s">
        <v>756</v>
      </c>
    </row>
    <row r="17" spans="1:4">
      <c r="A17" s="92"/>
      <c r="B17" s="174" t="s">
        <v>750</v>
      </c>
      <c r="C17" s="93">
        <f>SUM(C3:C16)</f>
        <v>99080.9</v>
      </c>
      <c r="D17"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Deposits</vt:lpstr>
      <vt:lpstr>Daybook 21-22</vt:lpstr>
      <vt:lpstr>2022FamilyMeet</vt:lpstr>
      <vt:lpstr>Daybook 22-23</vt:lpstr>
      <vt:lpstr>Daybook 23-24</vt:lpstr>
      <vt:lpstr>2023 Pongal</vt:lpstr>
      <vt:lpstr>2023 Medical Camp</vt:lpstr>
      <vt:lpstr>Income Stmt</vt:lpstr>
      <vt:lpstr>2023FamilyMeet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2023-12-12T10:19:45Z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