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_HUFI\0HK2_17_18\Huong dan DA KL\Nhom khoa luan\Du lieu ban hang gui SV\Du lieu gui SV_30_04\Chi tiet don hang\"/>
    </mc:Choice>
  </mc:AlternateContent>
  <bookViews>
    <workbookView xWindow="0" yWindow="0" windowWidth="20490" windowHeight="8940" tabRatio="878" firstSheet="1" activeTab="8"/>
  </bookViews>
  <sheets>
    <sheet name="GIA XUONG" sheetId="27" state="hidden" r:id="rId1"/>
    <sheet name="GIA BAN" sheetId="17" r:id="rId2"/>
    <sheet name="BANG TONG HOP" sheetId="23" r:id="rId3"/>
    <sheet name="SO BAN HCM" sheetId="28" r:id="rId4"/>
    <sheet name="SO BAN MIEN TAY" sheetId="3" r:id="rId5"/>
    <sheet name="SO BAN MIEN DONG" sheetId="21" r:id="rId6"/>
    <sheet name="SO BAN TAY NGUYEN" sheetId="20" r:id="rId7"/>
    <sheet name="SO BAN MIEN TRUNG" sheetId="30" r:id="rId8"/>
    <sheet name="DI MINH" sheetId="31" r:id="rId9"/>
  </sheets>
  <calcPr calcId="162913"/>
</workbook>
</file>

<file path=xl/calcChain.xml><?xml version="1.0" encoding="utf-8"?>
<calcChain xmlns="http://schemas.openxmlformats.org/spreadsheetml/2006/main">
  <c r="H2" i="31" l="1"/>
  <c r="I2" i="31"/>
  <c r="J2" i="31"/>
  <c r="K2" i="31"/>
  <c r="L2" i="31"/>
  <c r="M2" i="31"/>
  <c r="N81" i="31"/>
  <c r="C81" i="31"/>
  <c r="B81" i="31"/>
  <c r="N80" i="31"/>
  <c r="C80" i="31"/>
  <c r="B80" i="31"/>
  <c r="N79" i="31"/>
  <c r="C79" i="31"/>
  <c r="B79" i="31"/>
  <c r="N78" i="31"/>
  <c r="C78" i="31"/>
  <c r="B78" i="31"/>
  <c r="N77" i="31"/>
  <c r="O77" i="31" s="1"/>
  <c r="C77" i="31"/>
  <c r="B77" i="31"/>
  <c r="N76" i="31"/>
  <c r="C76" i="31"/>
  <c r="B76" i="31"/>
  <c r="N75" i="31"/>
  <c r="C75" i="31"/>
  <c r="B75" i="31"/>
  <c r="N74" i="31"/>
  <c r="N73" i="31"/>
  <c r="C73" i="31"/>
  <c r="B73" i="31"/>
  <c r="N72" i="31"/>
  <c r="O72" i="31" s="1"/>
  <c r="C72" i="31"/>
  <c r="B72" i="31"/>
  <c r="N71" i="31"/>
  <c r="O71" i="31" s="1"/>
  <c r="C71" i="31"/>
  <c r="B71" i="31"/>
  <c r="N70" i="31"/>
  <c r="C70" i="31"/>
  <c r="B70" i="31"/>
  <c r="N69" i="31"/>
  <c r="C69" i="31"/>
  <c r="B69" i="31"/>
  <c r="N68" i="31"/>
  <c r="O68" i="31" s="1"/>
  <c r="C68" i="31"/>
  <c r="B68" i="31"/>
  <c r="N67" i="31"/>
  <c r="C67" i="31"/>
  <c r="B67" i="31"/>
  <c r="N66" i="31"/>
  <c r="C66" i="31"/>
  <c r="B66" i="31"/>
  <c r="N65" i="31"/>
  <c r="C65" i="31"/>
  <c r="B65" i="31"/>
  <c r="N64" i="31"/>
  <c r="N63" i="31"/>
  <c r="C63" i="31"/>
  <c r="B63" i="31"/>
  <c r="N62" i="31"/>
  <c r="O62" i="31" s="1"/>
  <c r="C62" i="31"/>
  <c r="B62" i="31"/>
  <c r="N61" i="31"/>
  <c r="C61" i="31"/>
  <c r="B61" i="31"/>
  <c r="N60" i="31"/>
  <c r="C60" i="31"/>
  <c r="B60" i="31"/>
  <c r="N59" i="31"/>
  <c r="C59" i="31"/>
  <c r="B59" i="31"/>
  <c r="N58" i="31"/>
  <c r="O58" i="31" s="1"/>
  <c r="C58" i="31"/>
  <c r="B58" i="31"/>
  <c r="N57" i="31"/>
  <c r="C57" i="31"/>
  <c r="B57" i="31"/>
  <c r="N56" i="31"/>
  <c r="N55" i="31"/>
  <c r="C55" i="31"/>
  <c r="B55" i="31"/>
  <c r="N54" i="31"/>
  <c r="C54" i="31"/>
  <c r="B54" i="31"/>
  <c r="N53" i="31"/>
  <c r="O53" i="31" s="1"/>
  <c r="C53" i="31"/>
  <c r="B53" i="31"/>
  <c r="N52" i="31"/>
  <c r="O52" i="31" s="1"/>
  <c r="C52" i="31"/>
  <c r="B52" i="31"/>
  <c r="N51" i="31"/>
  <c r="N50" i="31"/>
  <c r="O50" i="31" s="1"/>
  <c r="C50" i="31"/>
  <c r="B50" i="31"/>
  <c r="N49" i="31"/>
  <c r="C49" i="31"/>
  <c r="B49" i="31"/>
  <c r="N48" i="31"/>
  <c r="C48" i="31"/>
  <c r="B48" i="31"/>
  <c r="N47" i="31"/>
  <c r="O47" i="31" s="1"/>
  <c r="C47" i="31"/>
  <c r="B47" i="31"/>
  <c r="N46" i="31"/>
  <c r="C46" i="31"/>
  <c r="B46" i="31"/>
  <c r="N45" i="31"/>
  <c r="C45" i="31"/>
  <c r="B45" i="31"/>
  <c r="N44" i="31"/>
  <c r="C44" i="31"/>
  <c r="B44" i="31"/>
  <c r="N43" i="31"/>
  <c r="O43" i="31" s="1"/>
  <c r="C43" i="31"/>
  <c r="B43" i="31"/>
  <c r="N42" i="31"/>
  <c r="O42" i="31" s="1"/>
  <c r="C42" i="31"/>
  <c r="B42" i="31"/>
  <c r="N41" i="31"/>
  <c r="C41" i="31"/>
  <c r="B41" i="31"/>
  <c r="N40" i="31"/>
  <c r="C40" i="31"/>
  <c r="B40" i="31"/>
  <c r="N39" i="31"/>
  <c r="O39" i="31" s="1"/>
  <c r="C39" i="31"/>
  <c r="B39" i="31"/>
  <c r="N38" i="31"/>
  <c r="C38" i="31"/>
  <c r="B38" i="31"/>
  <c r="N37" i="31"/>
  <c r="C37" i="31"/>
  <c r="B37" i="31"/>
  <c r="N36" i="31"/>
  <c r="C36" i="31"/>
  <c r="B36" i="31"/>
  <c r="N35" i="31"/>
  <c r="O35" i="31" s="1"/>
  <c r="C35" i="31"/>
  <c r="B35" i="31"/>
  <c r="N34" i="31"/>
  <c r="N33" i="31"/>
  <c r="O33" i="31" s="1"/>
  <c r="C33" i="31"/>
  <c r="B33" i="31"/>
  <c r="N32" i="31"/>
  <c r="O32" i="31" s="1"/>
  <c r="C32" i="31"/>
  <c r="B32" i="31"/>
  <c r="N31" i="31"/>
  <c r="C31" i="31"/>
  <c r="B31" i="31"/>
  <c r="N30" i="31"/>
  <c r="C30" i="31"/>
  <c r="B30" i="31"/>
  <c r="N29" i="31"/>
  <c r="C29" i="31"/>
  <c r="B29" i="31"/>
  <c r="N28" i="31"/>
  <c r="N27" i="31"/>
  <c r="C27" i="31"/>
  <c r="B27" i="31"/>
  <c r="N26" i="31"/>
  <c r="O26" i="31" s="1"/>
  <c r="C26" i="31"/>
  <c r="B26" i="31"/>
  <c r="N25" i="31"/>
  <c r="O25" i="31" s="1"/>
  <c r="C25" i="31"/>
  <c r="B25" i="31"/>
  <c r="N24" i="31"/>
  <c r="O24" i="31" s="1"/>
  <c r="C24" i="31"/>
  <c r="B24" i="31"/>
  <c r="N23" i="31"/>
  <c r="O23" i="31" s="1"/>
  <c r="C23" i="31"/>
  <c r="B23" i="31"/>
  <c r="N22" i="31"/>
  <c r="O22" i="31" s="1"/>
  <c r="C22" i="31"/>
  <c r="B22" i="31"/>
  <c r="N21" i="31"/>
  <c r="C21" i="31"/>
  <c r="B21" i="31"/>
  <c r="N20" i="31"/>
  <c r="C20" i="31"/>
  <c r="B20" i="31"/>
  <c r="N19" i="31"/>
  <c r="C19" i="31"/>
  <c r="B19" i="31"/>
  <c r="N18" i="31"/>
  <c r="C18" i="31"/>
  <c r="B18" i="31"/>
  <c r="N17" i="31"/>
  <c r="C17" i="31"/>
  <c r="B17" i="31"/>
  <c r="N16" i="31"/>
  <c r="N15" i="31"/>
  <c r="C15" i="31"/>
  <c r="B15" i="31"/>
  <c r="N14" i="31"/>
  <c r="C14" i="31"/>
  <c r="B14" i="31"/>
  <c r="N13" i="31"/>
  <c r="C13" i="31"/>
  <c r="B13" i="31"/>
  <c r="N12" i="31"/>
  <c r="C12" i="31"/>
  <c r="B12" i="31"/>
  <c r="N11" i="31"/>
  <c r="C11" i="31"/>
  <c r="B11" i="31"/>
  <c r="N10" i="31"/>
  <c r="C10" i="31"/>
  <c r="B10" i="31"/>
  <c r="N9" i="31"/>
  <c r="O9" i="31" s="1"/>
  <c r="C9" i="31"/>
  <c r="B9" i="31"/>
  <c r="N8" i="31"/>
  <c r="C8" i="31"/>
  <c r="B8" i="31"/>
  <c r="N7" i="31"/>
  <c r="O7" i="31" s="1"/>
  <c r="C7" i="31"/>
  <c r="B7" i="31"/>
  <c r="G2" i="31"/>
  <c r="F2" i="31"/>
  <c r="E2" i="31"/>
  <c r="D2" i="31"/>
  <c r="O79" i="31" l="1"/>
  <c r="O75" i="31"/>
  <c r="O21" i="31"/>
  <c r="O13" i="31"/>
  <c r="O15" i="31"/>
  <c r="O54" i="31"/>
  <c r="O57" i="31"/>
  <c r="O61" i="31"/>
  <c r="O63" i="31"/>
  <c r="O67" i="31"/>
  <c r="O69" i="31"/>
  <c r="O73" i="31"/>
  <c r="O30" i="31"/>
  <c r="O80" i="31"/>
  <c r="O17" i="31"/>
  <c r="O59" i="31"/>
  <c r="O65" i="31"/>
  <c r="O19" i="31"/>
  <c r="O36" i="31"/>
  <c r="O38" i="31"/>
  <c r="O44" i="31"/>
  <c r="O46" i="31"/>
  <c r="O78" i="31"/>
  <c r="O81" i="31"/>
  <c r="O11" i="31"/>
  <c r="O40" i="31"/>
  <c r="O48" i="31"/>
  <c r="O3" i="31"/>
  <c r="O31" i="31"/>
  <c r="N82" i="31"/>
  <c r="O20" i="31"/>
  <c r="O2" i="31"/>
  <c r="B10" i="23" s="1"/>
  <c r="O8" i="31"/>
  <c r="O14" i="31"/>
  <c r="O18" i="31"/>
  <c r="O29" i="31"/>
  <c r="O27" i="31"/>
  <c r="O37" i="31"/>
  <c r="O10" i="31"/>
  <c r="O12" i="31"/>
  <c r="O41" i="31"/>
  <c r="O45" i="31"/>
  <c r="O49" i="31"/>
  <c r="O55" i="31"/>
  <c r="O60" i="31"/>
  <c r="O66" i="31"/>
  <c r="O70" i="31"/>
  <c r="O76" i="31"/>
  <c r="O82" i="31" l="1"/>
  <c r="K6" i="27" l="1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S2" i="3" l="1"/>
  <c r="S3" i="3" s="1"/>
  <c r="J2" i="30" l="1"/>
  <c r="J3" i="30" s="1"/>
  <c r="H2" i="20"/>
  <c r="H3" i="20" s="1"/>
  <c r="K81" i="30"/>
  <c r="C81" i="30"/>
  <c r="B81" i="30"/>
  <c r="K80" i="30"/>
  <c r="C80" i="30"/>
  <c r="B80" i="30"/>
  <c r="K79" i="30"/>
  <c r="L79" i="30" s="1"/>
  <c r="C79" i="30"/>
  <c r="B79" i="30"/>
  <c r="K78" i="30"/>
  <c r="C78" i="30"/>
  <c r="B78" i="30"/>
  <c r="K77" i="30"/>
  <c r="C77" i="30"/>
  <c r="B77" i="30"/>
  <c r="K76" i="30"/>
  <c r="C76" i="30"/>
  <c r="B76" i="30"/>
  <c r="K75" i="30"/>
  <c r="C75" i="30"/>
  <c r="B75" i="30"/>
  <c r="K74" i="30"/>
  <c r="K73" i="30"/>
  <c r="C73" i="30"/>
  <c r="B73" i="30"/>
  <c r="K72" i="30"/>
  <c r="C72" i="30"/>
  <c r="B72" i="30"/>
  <c r="K71" i="30"/>
  <c r="C71" i="30"/>
  <c r="B71" i="30"/>
  <c r="K70" i="30"/>
  <c r="C70" i="30"/>
  <c r="B70" i="30"/>
  <c r="K69" i="30"/>
  <c r="C69" i="30"/>
  <c r="B69" i="30"/>
  <c r="K68" i="30"/>
  <c r="C68" i="30"/>
  <c r="B68" i="30"/>
  <c r="K67" i="30"/>
  <c r="L67" i="30" s="1"/>
  <c r="C67" i="30"/>
  <c r="B67" i="30"/>
  <c r="K66" i="30"/>
  <c r="C66" i="30"/>
  <c r="B66" i="30"/>
  <c r="K65" i="30"/>
  <c r="C65" i="30"/>
  <c r="B65" i="30"/>
  <c r="K64" i="30"/>
  <c r="K63" i="30"/>
  <c r="C63" i="30"/>
  <c r="B63" i="30"/>
  <c r="K62" i="30"/>
  <c r="C62" i="30"/>
  <c r="B62" i="30"/>
  <c r="K61" i="30"/>
  <c r="C61" i="30"/>
  <c r="B61" i="30"/>
  <c r="K60" i="30"/>
  <c r="C60" i="30"/>
  <c r="B60" i="30"/>
  <c r="K59" i="30"/>
  <c r="L59" i="30" s="1"/>
  <c r="C59" i="30"/>
  <c r="B59" i="30"/>
  <c r="K58" i="30"/>
  <c r="C58" i="30"/>
  <c r="B58" i="30"/>
  <c r="K57" i="30"/>
  <c r="C57" i="30"/>
  <c r="B57" i="30"/>
  <c r="K56" i="30"/>
  <c r="K55" i="30"/>
  <c r="C55" i="30"/>
  <c r="B55" i="30"/>
  <c r="K54" i="30"/>
  <c r="C54" i="30"/>
  <c r="B54" i="30"/>
  <c r="K53" i="30"/>
  <c r="C53" i="30"/>
  <c r="B53" i="30"/>
  <c r="K52" i="30"/>
  <c r="C52" i="30"/>
  <c r="B52" i="30"/>
  <c r="K51" i="30"/>
  <c r="K50" i="30"/>
  <c r="L50" i="30" s="1"/>
  <c r="C50" i="30"/>
  <c r="B50" i="30"/>
  <c r="K49" i="30"/>
  <c r="C49" i="30"/>
  <c r="B49" i="30"/>
  <c r="K48" i="30"/>
  <c r="C48" i="30"/>
  <c r="B48" i="30"/>
  <c r="K47" i="30"/>
  <c r="C47" i="30"/>
  <c r="B47" i="30"/>
  <c r="K46" i="30"/>
  <c r="C46" i="30"/>
  <c r="B46" i="30"/>
  <c r="K45" i="30"/>
  <c r="C45" i="30"/>
  <c r="B45" i="30"/>
  <c r="K44" i="30"/>
  <c r="C44" i="30"/>
  <c r="B44" i="30"/>
  <c r="K43" i="30"/>
  <c r="C43" i="30"/>
  <c r="B43" i="30"/>
  <c r="K42" i="30"/>
  <c r="L42" i="30" s="1"/>
  <c r="C42" i="30"/>
  <c r="B42" i="30"/>
  <c r="K41" i="30"/>
  <c r="C41" i="30"/>
  <c r="B41" i="30"/>
  <c r="K40" i="30"/>
  <c r="C40" i="30"/>
  <c r="B40" i="30"/>
  <c r="K39" i="30"/>
  <c r="C39" i="30"/>
  <c r="B39" i="30"/>
  <c r="K38" i="30"/>
  <c r="C38" i="30"/>
  <c r="B38" i="30"/>
  <c r="K37" i="30"/>
  <c r="C37" i="30"/>
  <c r="B37" i="30"/>
  <c r="K36" i="30"/>
  <c r="C36" i="30"/>
  <c r="B36" i="30"/>
  <c r="K35" i="30"/>
  <c r="C35" i="30"/>
  <c r="B35" i="30"/>
  <c r="K34" i="30"/>
  <c r="K33" i="30"/>
  <c r="C33" i="30"/>
  <c r="B33" i="30"/>
  <c r="K32" i="30"/>
  <c r="C32" i="30"/>
  <c r="B32" i="30"/>
  <c r="K31" i="30"/>
  <c r="C31" i="30"/>
  <c r="B31" i="30"/>
  <c r="K30" i="30"/>
  <c r="C30" i="30"/>
  <c r="B30" i="30"/>
  <c r="K29" i="30"/>
  <c r="L29" i="30" s="1"/>
  <c r="C29" i="30"/>
  <c r="B29" i="30"/>
  <c r="K28" i="30"/>
  <c r="K27" i="30"/>
  <c r="C27" i="30"/>
  <c r="B27" i="30"/>
  <c r="K26" i="30"/>
  <c r="L26" i="30" s="1"/>
  <c r="C26" i="30"/>
  <c r="B26" i="30"/>
  <c r="K25" i="30"/>
  <c r="L25" i="30" s="1"/>
  <c r="C25" i="30"/>
  <c r="B25" i="30"/>
  <c r="K24" i="30"/>
  <c r="L24" i="30" s="1"/>
  <c r="C24" i="30"/>
  <c r="B24" i="30"/>
  <c r="K23" i="30"/>
  <c r="L23" i="30" s="1"/>
  <c r="C23" i="30"/>
  <c r="B23" i="30"/>
  <c r="K22" i="30"/>
  <c r="L22" i="30" s="1"/>
  <c r="C22" i="30"/>
  <c r="B22" i="30"/>
  <c r="K21" i="30"/>
  <c r="C21" i="30"/>
  <c r="B21" i="30"/>
  <c r="K20" i="30"/>
  <c r="C20" i="30"/>
  <c r="B20" i="30"/>
  <c r="K19" i="30"/>
  <c r="C19" i="30"/>
  <c r="B19" i="30"/>
  <c r="K18" i="30"/>
  <c r="C18" i="30"/>
  <c r="B18" i="30"/>
  <c r="K17" i="30"/>
  <c r="C17" i="30"/>
  <c r="B17" i="30"/>
  <c r="K16" i="30"/>
  <c r="K15" i="30"/>
  <c r="C15" i="30"/>
  <c r="B15" i="30"/>
  <c r="K14" i="30"/>
  <c r="C14" i="30"/>
  <c r="B14" i="30"/>
  <c r="K13" i="30"/>
  <c r="C13" i="30"/>
  <c r="B13" i="30"/>
  <c r="K12" i="30"/>
  <c r="C12" i="30"/>
  <c r="B12" i="30"/>
  <c r="K11" i="30"/>
  <c r="C11" i="30"/>
  <c r="B11" i="30"/>
  <c r="K10" i="30"/>
  <c r="C10" i="30"/>
  <c r="B10" i="30"/>
  <c r="K9" i="30"/>
  <c r="C9" i="30"/>
  <c r="B9" i="30"/>
  <c r="K8" i="30"/>
  <c r="L8" i="30" s="1"/>
  <c r="C8" i="30"/>
  <c r="B8" i="30"/>
  <c r="K7" i="30"/>
  <c r="C7" i="30"/>
  <c r="B7" i="30"/>
  <c r="I2" i="30"/>
  <c r="I3" i="30" s="1"/>
  <c r="H2" i="30"/>
  <c r="H3" i="30" s="1"/>
  <c r="G2" i="30"/>
  <c r="G3" i="30" s="1"/>
  <c r="F2" i="30"/>
  <c r="F3" i="30" s="1"/>
  <c r="E2" i="30"/>
  <c r="E3" i="30" s="1"/>
  <c r="D2" i="30"/>
  <c r="D3" i="30" s="1"/>
  <c r="G2" i="20"/>
  <c r="G3" i="20" s="1"/>
  <c r="E2" i="21"/>
  <c r="E3" i="21" s="1"/>
  <c r="F2" i="21"/>
  <c r="F3" i="21" s="1"/>
  <c r="G2" i="21"/>
  <c r="G3" i="21" s="1"/>
  <c r="H2" i="21"/>
  <c r="H3" i="21" s="1"/>
  <c r="I2" i="21"/>
  <c r="I3" i="21" s="1"/>
  <c r="J2" i="21"/>
  <c r="J3" i="21" s="1"/>
  <c r="K2" i="21"/>
  <c r="K3" i="21" s="1"/>
  <c r="L2" i="21"/>
  <c r="L3" i="21" s="1"/>
  <c r="M2" i="21"/>
  <c r="M3" i="21" s="1"/>
  <c r="N2" i="21"/>
  <c r="N3" i="21" s="1"/>
  <c r="O2" i="21"/>
  <c r="O3" i="21" s="1"/>
  <c r="I2" i="3"/>
  <c r="I3" i="3" s="1"/>
  <c r="J2" i="3"/>
  <c r="J3" i="3" s="1"/>
  <c r="K2" i="3"/>
  <c r="K3" i="3" s="1"/>
  <c r="L2" i="3"/>
  <c r="L3" i="3" s="1"/>
  <c r="M2" i="3"/>
  <c r="M3" i="3" s="1"/>
  <c r="N2" i="3"/>
  <c r="N3" i="3" s="1"/>
  <c r="O2" i="3"/>
  <c r="O3" i="3" s="1"/>
  <c r="P2" i="3"/>
  <c r="P3" i="3" s="1"/>
  <c r="Q2" i="3"/>
  <c r="Q3" i="3" s="1"/>
  <c r="R2" i="3"/>
  <c r="R3" i="3" s="1"/>
  <c r="L10" i="30" l="1"/>
  <c r="L31" i="30"/>
  <c r="L36" i="30"/>
  <c r="L44" i="30"/>
  <c r="L32" i="30"/>
  <c r="L21" i="30"/>
  <c r="L54" i="30"/>
  <c r="L69" i="30"/>
  <c r="L73" i="30"/>
  <c r="L18" i="30"/>
  <c r="L27" i="30"/>
  <c r="L61" i="30"/>
  <c r="L17" i="30"/>
  <c r="L58" i="30"/>
  <c r="L62" i="30"/>
  <c r="L19" i="30"/>
  <c r="L20" i="30"/>
  <c r="L37" i="30"/>
  <c r="L41" i="30"/>
  <c r="L45" i="30"/>
  <c r="L49" i="30"/>
  <c r="L66" i="30"/>
  <c r="L81" i="30"/>
  <c r="L12" i="30"/>
  <c r="L14" i="30"/>
  <c r="L46" i="30"/>
  <c r="L48" i="30"/>
  <c r="L52" i="30"/>
  <c r="L60" i="30"/>
  <c r="L77" i="30"/>
  <c r="L33" i="30"/>
  <c r="L53" i="30"/>
  <c r="L57" i="30"/>
  <c r="L80" i="30"/>
  <c r="L38" i="30"/>
  <c r="L40" i="30"/>
  <c r="L70" i="30"/>
  <c r="L72" i="30"/>
  <c r="L75" i="30"/>
  <c r="L78" i="30"/>
  <c r="L3" i="30"/>
  <c r="L2" i="30"/>
  <c r="B9" i="23" s="1"/>
  <c r="L9" i="30"/>
  <c r="L15" i="30"/>
  <c r="L13" i="30"/>
  <c r="L43" i="30"/>
  <c r="K82" i="30"/>
  <c r="L7" i="30"/>
  <c r="L39" i="30"/>
  <c r="L11" i="30"/>
  <c r="L30" i="30"/>
  <c r="L35" i="30"/>
  <c r="L47" i="30"/>
  <c r="L55" i="30"/>
  <c r="L63" i="30"/>
  <c r="L65" i="30"/>
  <c r="L68" i="30"/>
  <c r="L71" i="30"/>
  <c r="L76" i="30"/>
  <c r="L82" i="30" l="1"/>
  <c r="G2" i="3" l="1"/>
  <c r="G3" i="3" s="1"/>
  <c r="H2" i="3"/>
  <c r="H3" i="3" s="1"/>
  <c r="D2" i="3"/>
  <c r="D3" i="3" s="1"/>
  <c r="J2" i="28"/>
  <c r="J3" i="28" s="1"/>
  <c r="K2" i="28"/>
  <c r="K3" i="28" s="1"/>
  <c r="L2" i="28"/>
  <c r="L3" i="28" s="1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N22" i="28" s="1"/>
  <c r="M23" i="28"/>
  <c r="N23" i="28" s="1"/>
  <c r="M24" i="28"/>
  <c r="N24" i="28" s="1"/>
  <c r="M25" i="28"/>
  <c r="N25" i="28" s="1"/>
  <c r="M26" i="28"/>
  <c r="N26" i="28" s="1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81" i="28"/>
  <c r="C81" i="28"/>
  <c r="B81" i="28"/>
  <c r="M80" i="28"/>
  <c r="C80" i="28"/>
  <c r="B80" i="28"/>
  <c r="M79" i="28"/>
  <c r="C79" i="28"/>
  <c r="B79" i="28"/>
  <c r="M78" i="28"/>
  <c r="C78" i="28"/>
  <c r="B78" i="28"/>
  <c r="M77" i="28"/>
  <c r="C77" i="28"/>
  <c r="B77" i="28"/>
  <c r="M76" i="28"/>
  <c r="C76" i="28"/>
  <c r="B76" i="28"/>
  <c r="M75" i="28"/>
  <c r="C75" i="28"/>
  <c r="B75" i="28"/>
  <c r="M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5" i="28"/>
  <c r="B55" i="28"/>
  <c r="C54" i="28"/>
  <c r="B54" i="28"/>
  <c r="C53" i="28"/>
  <c r="B53" i="28"/>
  <c r="C52" i="28"/>
  <c r="B52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3" i="28"/>
  <c r="B33" i="28"/>
  <c r="C32" i="28"/>
  <c r="B32" i="28"/>
  <c r="C31" i="28"/>
  <c r="B31" i="28"/>
  <c r="C30" i="28"/>
  <c r="B30" i="28"/>
  <c r="C29" i="28"/>
  <c r="B29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I2" i="28"/>
  <c r="I3" i="28" s="1"/>
  <c r="H2" i="28"/>
  <c r="H3" i="28" s="1"/>
  <c r="G2" i="28"/>
  <c r="G3" i="28" s="1"/>
  <c r="F2" i="28"/>
  <c r="F3" i="28" s="1"/>
  <c r="E2" i="28"/>
  <c r="E3" i="28" s="1"/>
  <c r="D2" i="28"/>
  <c r="N70" i="28" l="1"/>
  <c r="N54" i="28"/>
  <c r="N18" i="28"/>
  <c r="N73" i="28"/>
  <c r="N61" i="28"/>
  <c r="N53" i="28"/>
  <c r="N49" i="28"/>
  <c r="N21" i="28"/>
  <c r="N17" i="28"/>
  <c r="N13" i="28"/>
  <c r="N63" i="28"/>
  <c r="N43" i="28"/>
  <c r="N39" i="28"/>
  <c r="N35" i="28"/>
  <c r="N31" i="28"/>
  <c r="N19" i="28"/>
  <c r="N62" i="28"/>
  <c r="N68" i="28"/>
  <c r="N60" i="28"/>
  <c r="N52" i="28"/>
  <c r="N40" i="28"/>
  <c r="N36" i="28"/>
  <c r="N32" i="28"/>
  <c r="N20" i="28"/>
  <c r="N12" i="28"/>
  <c r="N7" i="28"/>
  <c r="N46" i="28"/>
  <c r="N30" i="28"/>
  <c r="N33" i="28"/>
  <c r="N58" i="28"/>
  <c r="N44" i="28"/>
  <c r="N29" i="28"/>
  <c r="N72" i="28"/>
  <c r="N71" i="28"/>
  <c r="N69" i="28"/>
  <c r="N67" i="28"/>
  <c r="N66" i="28"/>
  <c r="N65" i="28"/>
  <c r="N48" i="28"/>
  <c r="N50" i="28"/>
  <c r="N15" i="28"/>
  <c r="N14" i="28"/>
  <c r="N11" i="28"/>
  <c r="N10" i="28"/>
  <c r="N9" i="28"/>
  <c r="N8" i="28"/>
  <c r="N55" i="28"/>
  <c r="N59" i="28"/>
  <c r="N45" i="28"/>
  <c r="N42" i="28"/>
  <c r="N38" i="28"/>
  <c r="N27" i="28"/>
  <c r="N57" i="28"/>
  <c r="N47" i="28"/>
  <c r="N41" i="28"/>
  <c r="N37" i="28"/>
  <c r="N76" i="28"/>
  <c r="N78" i="28"/>
  <c r="N75" i="28"/>
  <c r="N80" i="28"/>
  <c r="N2" i="28"/>
  <c r="B5" i="23" s="1"/>
  <c r="D3" i="28"/>
  <c r="N3" i="28" s="1"/>
  <c r="M82" i="28"/>
  <c r="N77" i="28"/>
  <c r="N79" i="28"/>
  <c r="N81" i="28"/>
  <c r="J5" i="27"/>
  <c r="K5" i="27" s="1"/>
  <c r="N82" i="28" l="1"/>
  <c r="D2" i="21"/>
  <c r="D3" i="21" s="1"/>
  <c r="P7" i="21"/>
  <c r="P8" i="21"/>
  <c r="P9" i="21"/>
  <c r="P10" i="21"/>
  <c r="P11" i="21"/>
  <c r="P12" i="21"/>
  <c r="P13" i="21"/>
  <c r="P14" i="21"/>
  <c r="Q14" i="21" s="1"/>
  <c r="P15" i="21"/>
  <c r="P29" i="21"/>
  <c r="P30" i="21"/>
  <c r="P31" i="21"/>
  <c r="P32" i="21"/>
  <c r="P35" i="21"/>
  <c r="P36" i="21"/>
  <c r="P37" i="21"/>
  <c r="P38" i="21"/>
  <c r="P39" i="21"/>
  <c r="Q39" i="21" s="1"/>
  <c r="P40" i="21"/>
  <c r="P41" i="21"/>
  <c r="P42" i="21"/>
  <c r="P43" i="21"/>
  <c r="P44" i="21"/>
  <c r="P45" i="21"/>
  <c r="P46" i="21"/>
  <c r="P47" i="21"/>
  <c r="P48" i="21"/>
  <c r="P49" i="21"/>
  <c r="P50" i="21"/>
  <c r="P53" i="21"/>
  <c r="P57" i="21"/>
  <c r="P58" i="21"/>
  <c r="P60" i="21"/>
  <c r="P61" i="21"/>
  <c r="P62" i="21"/>
  <c r="P63" i="21"/>
  <c r="P66" i="21"/>
  <c r="P67" i="21"/>
  <c r="P69" i="21"/>
  <c r="P70" i="21"/>
  <c r="P71" i="21"/>
  <c r="P72" i="21"/>
  <c r="P75" i="21"/>
  <c r="Q75" i="21" s="1"/>
  <c r="P76" i="21"/>
  <c r="D2" i="20"/>
  <c r="D3" i="20" s="1"/>
  <c r="E2" i="20"/>
  <c r="E3" i="20" s="1"/>
  <c r="F2" i="20"/>
  <c r="F3" i="20" s="1"/>
  <c r="I7" i="20"/>
  <c r="I8" i="20"/>
  <c r="I9" i="20"/>
  <c r="I10" i="20"/>
  <c r="I11" i="20"/>
  <c r="I12" i="20"/>
  <c r="I13" i="20"/>
  <c r="I14" i="20"/>
  <c r="I15" i="20"/>
  <c r="I29" i="20"/>
  <c r="I30" i="20"/>
  <c r="I31" i="20"/>
  <c r="I32" i="20"/>
  <c r="I35" i="20"/>
  <c r="I36" i="20"/>
  <c r="I37" i="20"/>
  <c r="I38" i="20"/>
  <c r="I39" i="20"/>
  <c r="I40" i="20"/>
  <c r="I41" i="20"/>
  <c r="J41" i="20" s="1"/>
  <c r="I42" i="20"/>
  <c r="I43" i="20"/>
  <c r="I44" i="20"/>
  <c r="I45" i="20"/>
  <c r="I46" i="20"/>
  <c r="I47" i="20"/>
  <c r="I48" i="20"/>
  <c r="I49" i="20"/>
  <c r="I50" i="20"/>
  <c r="I53" i="20"/>
  <c r="I57" i="20"/>
  <c r="I58" i="20"/>
  <c r="I60" i="20"/>
  <c r="I61" i="20"/>
  <c r="I62" i="20"/>
  <c r="I63" i="20"/>
  <c r="I66" i="20"/>
  <c r="I67" i="20"/>
  <c r="I69" i="20"/>
  <c r="I70" i="20"/>
  <c r="I71" i="20"/>
  <c r="J71" i="20" s="1"/>
  <c r="I72" i="20"/>
  <c r="I75" i="20"/>
  <c r="I76" i="20"/>
  <c r="I81" i="20"/>
  <c r="C81" i="20"/>
  <c r="B81" i="20"/>
  <c r="I80" i="20"/>
  <c r="J80" i="20" s="1"/>
  <c r="C80" i="20"/>
  <c r="B80" i="20"/>
  <c r="I79" i="20"/>
  <c r="J79" i="20" s="1"/>
  <c r="C79" i="20"/>
  <c r="B79" i="20"/>
  <c r="I78" i="20"/>
  <c r="J78" i="20" s="1"/>
  <c r="C78" i="20"/>
  <c r="B78" i="20"/>
  <c r="I77" i="20"/>
  <c r="C77" i="20"/>
  <c r="B77" i="20"/>
  <c r="C76" i="20"/>
  <c r="B76" i="20"/>
  <c r="C75" i="20"/>
  <c r="B75" i="20"/>
  <c r="I74" i="20"/>
  <c r="I73" i="20"/>
  <c r="C73" i="20"/>
  <c r="B73" i="20"/>
  <c r="C72" i="20"/>
  <c r="B72" i="20"/>
  <c r="C71" i="20"/>
  <c r="B71" i="20"/>
  <c r="C70" i="20"/>
  <c r="B70" i="20"/>
  <c r="C69" i="20"/>
  <c r="B69" i="20"/>
  <c r="I68" i="20"/>
  <c r="C68" i="20"/>
  <c r="B68" i="20"/>
  <c r="C67" i="20"/>
  <c r="B67" i="20"/>
  <c r="C66" i="20"/>
  <c r="B66" i="20"/>
  <c r="I65" i="20"/>
  <c r="C65" i="20"/>
  <c r="B65" i="20"/>
  <c r="I64" i="20"/>
  <c r="C63" i="20"/>
  <c r="B63" i="20"/>
  <c r="C62" i="20"/>
  <c r="B62" i="20"/>
  <c r="C61" i="20"/>
  <c r="B61" i="20"/>
  <c r="C60" i="20"/>
  <c r="B60" i="20"/>
  <c r="I59" i="20"/>
  <c r="C59" i="20"/>
  <c r="B59" i="20"/>
  <c r="C58" i="20"/>
  <c r="B58" i="20"/>
  <c r="C57" i="20"/>
  <c r="B57" i="20"/>
  <c r="I56" i="20"/>
  <c r="I55" i="20"/>
  <c r="J55" i="20" s="1"/>
  <c r="C55" i="20"/>
  <c r="B55" i="20"/>
  <c r="I54" i="20"/>
  <c r="C54" i="20"/>
  <c r="B54" i="20"/>
  <c r="C53" i="20"/>
  <c r="B53" i="20"/>
  <c r="I52" i="20"/>
  <c r="C52" i="20"/>
  <c r="B52" i="20"/>
  <c r="I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I34" i="20"/>
  <c r="I33" i="20"/>
  <c r="C33" i="20"/>
  <c r="B33" i="20"/>
  <c r="C32" i="20"/>
  <c r="B32" i="20"/>
  <c r="C31" i="20"/>
  <c r="B31" i="20"/>
  <c r="C30" i="20"/>
  <c r="B30" i="20"/>
  <c r="C29" i="20"/>
  <c r="B29" i="20"/>
  <c r="I28" i="20"/>
  <c r="I27" i="20"/>
  <c r="C27" i="20"/>
  <c r="B27" i="20"/>
  <c r="I26" i="20"/>
  <c r="J26" i="20" s="1"/>
  <c r="C26" i="20"/>
  <c r="B26" i="20"/>
  <c r="I25" i="20"/>
  <c r="J25" i="20" s="1"/>
  <c r="C25" i="20"/>
  <c r="B25" i="20"/>
  <c r="I24" i="20"/>
  <c r="C24" i="20"/>
  <c r="B24" i="20"/>
  <c r="I23" i="20"/>
  <c r="J23" i="20" s="1"/>
  <c r="C23" i="20"/>
  <c r="B23" i="20"/>
  <c r="I22" i="20"/>
  <c r="J22" i="20" s="1"/>
  <c r="C22" i="20"/>
  <c r="B22" i="20"/>
  <c r="I21" i="20"/>
  <c r="C21" i="20"/>
  <c r="B21" i="20"/>
  <c r="I20" i="20"/>
  <c r="C20" i="20"/>
  <c r="B20" i="20"/>
  <c r="I19" i="20"/>
  <c r="C19" i="20"/>
  <c r="B19" i="20"/>
  <c r="I18" i="20"/>
  <c r="C18" i="20"/>
  <c r="B18" i="20"/>
  <c r="I17" i="20"/>
  <c r="C17" i="20"/>
  <c r="B17" i="20"/>
  <c r="I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P81" i="21"/>
  <c r="Q81" i="21" s="1"/>
  <c r="C81" i="21"/>
  <c r="B81" i="21"/>
  <c r="P80" i="21"/>
  <c r="Q80" i="21" s="1"/>
  <c r="C80" i="21"/>
  <c r="B80" i="21"/>
  <c r="P79" i="21"/>
  <c r="Q79" i="21" s="1"/>
  <c r="C79" i="21"/>
  <c r="B79" i="21"/>
  <c r="P78" i="21"/>
  <c r="Q78" i="21" s="1"/>
  <c r="C78" i="21"/>
  <c r="B78" i="21"/>
  <c r="P77" i="21"/>
  <c r="Q77" i="21" s="1"/>
  <c r="C77" i="21"/>
  <c r="B77" i="21"/>
  <c r="C76" i="21"/>
  <c r="B76" i="21"/>
  <c r="C75" i="21"/>
  <c r="B75" i="21"/>
  <c r="P74" i="21"/>
  <c r="P73" i="21"/>
  <c r="C73" i="21"/>
  <c r="B73" i="21"/>
  <c r="C72" i="21"/>
  <c r="B72" i="21"/>
  <c r="C71" i="21"/>
  <c r="B71" i="21"/>
  <c r="C70" i="21"/>
  <c r="B70" i="21"/>
  <c r="C69" i="21"/>
  <c r="B69" i="21"/>
  <c r="P68" i="21"/>
  <c r="C68" i="21"/>
  <c r="B68" i="21"/>
  <c r="C67" i="21"/>
  <c r="B67" i="21"/>
  <c r="C66" i="21"/>
  <c r="B66" i="21"/>
  <c r="P65" i="21"/>
  <c r="C65" i="21"/>
  <c r="B65" i="21"/>
  <c r="P64" i="21"/>
  <c r="C63" i="21"/>
  <c r="B63" i="21"/>
  <c r="C62" i="21"/>
  <c r="B62" i="21"/>
  <c r="C61" i="21"/>
  <c r="B61" i="21"/>
  <c r="C60" i="21"/>
  <c r="B60" i="21"/>
  <c r="P59" i="21"/>
  <c r="C59" i="21"/>
  <c r="B59" i="21"/>
  <c r="C58" i="21"/>
  <c r="B58" i="21"/>
  <c r="C57" i="21"/>
  <c r="B57" i="21"/>
  <c r="P56" i="21"/>
  <c r="P55" i="21"/>
  <c r="C55" i="21"/>
  <c r="B55" i="21"/>
  <c r="P54" i="21"/>
  <c r="C54" i="21"/>
  <c r="B54" i="21"/>
  <c r="C53" i="21"/>
  <c r="B53" i="21"/>
  <c r="P52" i="21"/>
  <c r="C52" i="21"/>
  <c r="B52" i="21"/>
  <c r="P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P34" i="21"/>
  <c r="P33" i="21"/>
  <c r="C33" i="21"/>
  <c r="B33" i="21"/>
  <c r="C32" i="21"/>
  <c r="B32" i="21"/>
  <c r="C31" i="21"/>
  <c r="B31" i="21"/>
  <c r="C30" i="21"/>
  <c r="B30" i="21"/>
  <c r="C29" i="21"/>
  <c r="B29" i="21"/>
  <c r="P28" i="21"/>
  <c r="P27" i="21"/>
  <c r="C27" i="21"/>
  <c r="B27" i="21"/>
  <c r="P26" i="21"/>
  <c r="C26" i="21"/>
  <c r="B26" i="21"/>
  <c r="P25" i="21"/>
  <c r="Q25" i="21" s="1"/>
  <c r="C25" i="21"/>
  <c r="B25" i="21"/>
  <c r="P24" i="21"/>
  <c r="C24" i="21"/>
  <c r="B24" i="21"/>
  <c r="P23" i="21"/>
  <c r="C23" i="21"/>
  <c r="B23" i="21"/>
  <c r="P22" i="21"/>
  <c r="Q22" i="21" s="1"/>
  <c r="C22" i="21"/>
  <c r="B22" i="21"/>
  <c r="P21" i="21"/>
  <c r="Q21" i="21" s="1"/>
  <c r="C21" i="21"/>
  <c r="B21" i="21"/>
  <c r="P20" i="21"/>
  <c r="C20" i="21"/>
  <c r="B20" i="21"/>
  <c r="P19" i="21"/>
  <c r="C19" i="21"/>
  <c r="B19" i="21"/>
  <c r="P18" i="21"/>
  <c r="C18" i="21"/>
  <c r="B18" i="21"/>
  <c r="P17" i="21"/>
  <c r="C17" i="21"/>
  <c r="B17" i="21"/>
  <c r="P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U81" i="3"/>
  <c r="T81" i="3"/>
  <c r="V81" i="3" s="1"/>
  <c r="U80" i="3"/>
  <c r="W80" i="3" s="1"/>
  <c r="T80" i="3"/>
  <c r="V80" i="3" s="1"/>
  <c r="U79" i="3"/>
  <c r="W79" i="3" s="1"/>
  <c r="T79" i="3"/>
  <c r="U78" i="3"/>
  <c r="W78" i="3" s="1"/>
  <c r="T78" i="3"/>
  <c r="V78" i="3" s="1"/>
  <c r="U77" i="3"/>
  <c r="W77" i="3" s="1"/>
  <c r="T77" i="3"/>
  <c r="U76" i="3"/>
  <c r="T76" i="3"/>
  <c r="V76" i="3" s="1"/>
  <c r="U75" i="3"/>
  <c r="T75" i="3"/>
  <c r="V75" i="3" s="1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V26" i="3" s="1"/>
  <c r="U25" i="3"/>
  <c r="T25" i="3"/>
  <c r="U24" i="3"/>
  <c r="W24" i="3" s="1"/>
  <c r="T24" i="3"/>
  <c r="V24" i="3" s="1"/>
  <c r="U23" i="3"/>
  <c r="T23" i="3"/>
  <c r="U22" i="3"/>
  <c r="W22" i="3" s="1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V14" i="3" s="1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W54" i="3"/>
  <c r="V70" i="3"/>
  <c r="V72" i="3"/>
  <c r="F2" i="3"/>
  <c r="F3" i="3" s="1"/>
  <c r="C7" i="3"/>
  <c r="B76" i="3"/>
  <c r="C76" i="3"/>
  <c r="B77" i="3"/>
  <c r="C77" i="3"/>
  <c r="B78" i="3"/>
  <c r="C78" i="3"/>
  <c r="B79" i="3"/>
  <c r="C79" i="3"/>
  <c r="B80" i="3"/>
  <c r="C80" i="3"/>
  <c r="B81" i="3"/>
  <c r="C81" i="3"/>
  <c r="B55" i="3"/>
  <c r="C55" i="3"/>
  <c r="C30" i="3"/>
  <c r="C31" i="3"/>
  <c r="C32" i="3"/>
  <c r="C33" i="3"/>
  <c r="C29" i="3"/>
  <c r="B22" i="3"/>
  <c r="C22" i="3"/>
  <c r="B23" i="3"/>
  <c r="C23" i="3"/>
  <c r="B24" i="3"/>
  <c r="C24" i="3"/>
  <c r="B25" i="3"/>
  <c r="C25" i="3"/>
  <c r="B26" i="3"/>
  <c r="C26" i="3"/>
  <c r="B27" i="3"/>
  <c r="C27" i="3"/>
  <c r="C75" i="3"/>
  <c r="B75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4" i="3"/>
  <c r="B54" i="3"/>
  <c r="C53" i="3"/>
  <c r="B53" i="3"/>
  <c r="C52" i="3"/>
  <c r="B52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B33" i="3"/>
  <c r="B32" i="3"/>
  <c r="B31" i="3"/>
  <c r="B30" i="3"/>
  <c r="B29" i="3"/>
  <c r="C21" i="3"/>
  <c r="B21" i="3"/>
  <c r="C20" i="3"/>
  <c r="B20" i="3"/>
  <c r="C19" i="3"/>
  <c r="B19" i="3"/>
  <c r="C18" i="3"/>
  <c r="B18" i="3"/>
  <c r="C17" i="3"/>
  <c r="B17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7" i="3"/>
  <c r="Q8" i="21" l="1"/>
  <c r="Q11" i="21"/>
  <c r="W30" i="3"/>
  <c r="W62" i="3"/>
  <c r="W50" i="3"/>
  <c r="W58" i="3"/>
  <c r="W38" i="3"/>
  <c r="U82" i="3"/>
  <c r="W26" i="3"/>
  <c r="W66" i="3"/>
  <c r="W48" i="3"/>
  <c r="W42" i="3"/>
  <c r="W72" i="3"/>
  <c r="W40" i="3"/>
  <c r="W18" i="3"/>
  <c r="W70" i="3"/>
  <c r="W52" i="3"/>
  <c r="W44" i="3"/>
  <c r="W36" i="3"/>
  <c r="W76" i="3"/>
  <c r="W68" i="3"/>
  <c r="W8" i="3"/>
  <c r="V36" i="3"/>
  <c r="W12" i="3"/>
  <c r="V46" i="3"/>
  <c r="W14" i="3"/>
  <c r="V22" i="3"/>
  <c r="W20" i="3"/>
  <c r="J11" i="20"/>
  <c r="J27" i="20"/>
  <c r="J33" i="20"/>
  <c r="J37" i="20"/>
  <c r="J31" i="20"/>
  <c r="J59" i="20"/>
  <c r="J75" i="20"/>
  <c r="J62" i="20"/>
  <c r="J30" i="20"/>
  <c r="J13" i="20"/>
  <c r="J9" i="20"/>
  <c r="J20" i="20"/>
  <c r="J66" i="20"/>
  <c r="J60" i="20"/>
  <c r="J42" i="20"/>
  <c r="J38" i="20"/>
  <c r="J45" i="20"/>
  <c r="J21" i="20"/>
  <c r="J54" i="20"/>
  <c r="J72" i="20"/>
  <c r="J61" i="20"/>
  <c r="J53" i="20"/>
  <c r="J43" i="20"/>
  <c r="Q9" i="21"/>
  <c r="Q27" i="21"/>
  <c r="Q68" i="21"/>
  <c r="Q49" i="21"/>
  <c r="Q45" i="21"/>
  <c r="Q72" i="21"/>
  <c r="Q59" i="21"/>
  <c r="Q67" i="21"/>
  <c r="Q62" i="21"/>
  <c r="Q58" i="21"/>
  <c r="Q44" i="21"/>
  <c r="Q36" i="21"/>
  <c r="Q26" i="21"/>
  <c r="Q54" i="21"/>
  <c r="Q70" i="21"/>
  <c r="Q43" i="21"/>
  <c r="Q35" i="21"/>
  <c r="Q10" i="21"/>
  <c r="W10" i="3"/>
  <c r="W46" i="3"/>
  <c r="W32" i="3"/>
  <c r="W21" i="3"/>
  <c r="W37" i="3"/>
  <c r="W39" i="3"/>
  <c r="W69" i="3"/>
  <c r="W27" i="3"/>
  <c r="W29" i="3"/>
  <c r="W45" i="3"/>
  <c r="W47" i="3"/>
  <c r="W61" i="3"/>
  <c r="W13" i="3"/>
  <c r="W35" i="3"/>
  <c r="W19" i="3"/>
  <c r="W60" i="3"/>
  <c r="V30" i="3"/>
  <c r="V7" i="3"/>
  <c r="V17" i="3"/>
  <c r="V63" i="3"/>
  <c r="J44" i="20"/>
  <c r="J10" i="20"/>
  <c r="J69" i="20"/>
  <c r="J68" i="20"/>
  <c r="J81" i="20"/>
  <c r="J19" i="20"/>
  <c r="J32" i="20"/>
  <c r="J76" i="20"/>
  <c r="J12" i="20"/>
  <c r="J17" i="20"/>
  <c r="J18" i="20"/>
  <c r="J40" i="20"/>
  <c r="J70" i="20"/>
  <c r="J67" i="20"/>
  <c r="J39" i="20"/>
  <c r="J14" i="20"/>
  <c r="J46" i="20"/>
  <c r="J36" i="20"/>
  <c r="J57" i="20"/>
  <c r="J77" i="20"/>
  <c r="J15" i="20"/>
  <c r="J48" i="20"/>
  <c r="J47" i="20"/>
  <c r="J49" i="20"/>
  <c r="J8" i="20"/>
  <c r="J35" i="20"/>
  <c r="J52" i="20"/>
  <c r="J65" i="20"/>
  <c r="J29" i="20"/>
  <c r="J73" i="20"/>
  <c r="I82" i="20"/>
  <c r="J7" i="20"/>
  <c r="J58" i="20"/>
  <c r="J63" i="20"/>
  <c r="J24" i="20"/>
  <c r="J50" i="20"/>
  <c r="Q24" i="21"/>
  <c r="Q13" i="21"/>
  <c r="Q47" i="21"/>
  <c r="Q7" i="21"/>
  <c r="Q42" i="21"/>
  <c r="Q50" i="21"/>
  <c r="Q32" i="21"/>
  <c r="Q53" i="21"/>
  <c r="Q60" i="21"/>
  <c r="Q18" i="21"/>
  <c r="Q19" i="21"/>
  <c r="Q55" i="21"/>
  <c r="Q73" i="21"/>
  <c r="Q66" i="21"/>
  <c r="Q57" i="21"/>
  <c r="Q17" i="21"/>
  <c r="Q71" i="21"/>
  <c r="Q15" i="21"/>
  <c r="Q31" i="21"/>
  <c r="Q38" i="21"/>
  <c r="Q63" i="21"/>
  <c r="Q12" i="21"/>
  <c r="Q41" i="21"/>
  <c r="Q48" i="21"/>
  <c r="Q65" i="21"/>
  <c r="Q69" i="21"/>
  <c r="Q76" i="21"/>
  <c r="Q37" i="21"/>
  <c r="Q30" i="21"/>
  <c r="Q61" i="21"/>
  <c r="Q23" i="21"/>
  <c r="Q20" i="21"/>
  <c r="Q33" i="21"/>
  <c r="Q46" i="21"/>
  <c r="Q29" i="21"/>
  <c r="P82" i="21"/>
  <c r="Q40" i="21"/>
  <c r="Q52" i="21"/>
  <c r="W75" i="3"/>
  <c r="W67" i="3"/>
  <c r="W57" i="3"/>
  <c r="W43" i="3"/>
  <c r="V29" i="3"/>
  <c r="V23" i="3"/>
  <c r="V71" i="3"/>
  <c r="V20" i="3"/>
  <c r="V69" i="3"/>
  <c r="V45" i="3"/>
  <c r="V77" i="3"/>
  <c r="V13" i="3"/>
  <c r="W65" i="3"/>
  <c r="W53" i="3"/>
  <c r="V11" i="3"/>
  <c r="V39" i="3"/>
  <c r="W9" i="3"/>
  <c r="V9" i="3"/>
  <c r="W81" i="3"/>
  <c r="W73" i="3"/>
  <c r="W41" i="3"/>
  <c r="W33" i="3"/>
  <c r="W25" i="3"/>
  <c r="W17" i="3"/>
  <c r="W59" i="3"/>
  <c r="V55" i="3"/>
  <c r="V25" i="3"/>
  <c r="V37" i="3"/>
  <c r="V61" i="3"/>
  <c r="V53" i="3"/>
  <c r="V43" i="3"/>
  <c r="W11" i="3"/>
  <c r="V31" i="3"/>
  <c r="V33" i="3"/>
  <c r="V57" i="3"/>
  <c r="V19" i="3"/>
  <c r="V73" i="3"/>
  <c r="V79" i="3"/>
  <c r="V47" i="3"/>
  <c r="V41" i="3"/>
  <c r="V35" i="3"/>
  <c r="W7" i="3"/>
  <c r="V67" i="3"/>
  <c r="V15" i="3"/>
  <c r="V27" i="3"/>
  <c r="W71" i="3"/>
  <c r="W63" i="3"/>
  <c r="V59" i="3"/>
  <c r="W49" i="3"/>
  <c r="W31" i="3"/>
  <c r="W23" i="3"/>
  <c r="W55" i="3"/>
  <c r="V65" i="3"/>
  <c r="V49" i="3"/>
  <c r="W15" i="3"/>
  <c r="V8" i="3"/>
  <c r="V10" i="3"/>
  <c r="V12" i="3"/>
  <c r="V18" i="3"/>
  <c r="V32" i="3"/>
  <c r="V38" i="3"/>
  <c r="V40" i="3"/>
  <c r="V42" i="3"/>
  <c r="V44" i="3"/>
  <c r="V48" i="3"/>
  <c r="V50" i="3"/>
  <c r="V52" i="3"/>
  <c r="V54" i="3"/>
  <c r="V58" i="3"/>
  <c r="V60" i="3"/>
  <c r="V62" i="3"/>
  <c r="V66" i="3"/>
  <c r="V68" i="3"/>
  <c r="T82" i="3"/>
  <c r="V21" i="3"/>
  <c r="Q2" i="21"/>
  <c r="B7" i="23" s="1"/>
  <c r="W2" i="3"/>
  <c r="Q3" i="21"/>
  <c r="J3" i="20"/>
  <c r="V3" i="3"/>
  <c r="W3" i="3"/>
  <c r="V2" i="3"/>
  <c r="J2" i="20"/>
  <c r="B8" i="23" s="1"/>
  <c r="X3" i="3" l="1"/>
  <c r="X2" i="3"/>
  <c r="B6" i="23" s="1"/>
  <c r="J82" i="20"/>
  <c r="J84" i="20" s="1"/>
  <c r="Q82" i="21"/>
  <c r="W82" i="3"/>
  <c r="V82" i="3"/>
  <c r="B12" i="23" l="1"/>
</calcChain>
</file>

<file path=xl/sharedStrings.xml><?xml version="1.0" encoding="utf-8"?>
<sst xmlns="http://schemas.openxmlformats.org/spreadsheetml/2006/main" count="1300" uniqueCount="254">
  <si>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</si>
  <si>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</si>
  <si>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</si>
  <si>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</si>
  <si>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</si>
  <si>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</si>
  <si>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</si>
  <si>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</si>
  <si>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</si>
  <si>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</si>
  <si>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</si>
  <si>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</si>
  <si>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</si>
  <si>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</si>
  <si>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</si>
  <si>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</si>
  <si>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</si>
  <si>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</si>
  <si>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</si>
  <si>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</si>
  <si>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</si>
  <si>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</si>
  <si>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</si>
  <si>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</si>
  <si>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</si>
  <si>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</si>
  <si>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</si>
  <si>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</si>
  <si>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</si>
  <si>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</si>
  <si>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</si>
  <si>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</si>
  <si>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</si>
  <si>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</si>
  <si>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</si>
  <si>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</si>
  <si>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</si>
  <si>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</si>
  <si>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</si>
  <si>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</si>
  <si>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</si>
  <si>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</si>
  <si>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</si>
  <si>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</si>
  <si>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</si>
  <si>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</si>
  <si>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</si>
  <si>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</si>
  <si>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</si>
  <si>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</si>
  <si>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</si>
  <si>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</si>
  <si>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</si>
  <si>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</si>
  <si>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</si>
  <si>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</si>
  <si>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</si>
  <si>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</si>
  <si>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</si>
  <si>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</si>
  <si>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</si>
  <si>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</si>
  <si>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</si>
  <si>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</si>
  <si>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</si>
  <si>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</si>
  <si>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</si>
  <si>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</si>
  <si>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</si>
  <si>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</si>
  <si>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</si>
  <si>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</si>
  <si>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</si>
  <si>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</si>
  <si>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</si>
  <si>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</si>
  <si>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</si>
  <si>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</si>
  <si>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</si>
  <si>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</si>
  <si>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</si>
  <si>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</si>
  <si>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</si>
  <si>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</si>
  <si>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</si>
  <si>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</si>
  <si>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</si>
  <si>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</si>
  <si>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</si>
  <si>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</si>
  <si>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</si>
  <si>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</si>
  <si>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</si>
  <si>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</si>
  <si>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</si>
  <si>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</si>
  <si>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</si>
  <si>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</si>
  <si>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</si>
  <si>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</si>
  <si>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</si>
  <si>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</si>
  <si>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</si>
  <si>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</si>
  <si>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</si>
  <si>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</si>
  <si>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</si>
  <si>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</si>
  <si>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</si>
  <si>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</si>
  <si>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</si>
  <si>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</si>
  <si>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</si>
  <si>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</si>
  <si>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</si>
  <si>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</si>
  <si>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</si>
  <si>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</si>
  <si>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</si>
  <si>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</si>
  <si>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</si>
  <si>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</si>
  <si>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</si>
  <si>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</si>
  <si>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</si>
  <si>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</si>
  <si>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</si>
  <si>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</si>
  <si>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</si>
  <si>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</si>
  <si>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</si>
  <si>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</si>
  <si>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</si>
  <si>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</si>
  <si>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</si>
  <si>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</si>
  <si>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</si>
  <si>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</si>
  <si>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</si>
  <si>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</si>
  <si>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</si>
  <si>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</si>
  <si>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</si>
  <si>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</si>
  <si>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</si>
  <si>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</si>
  <si>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</si>
  <si>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GIÁ BÁN</t>
  </si>
  <si>
    <t>TU 01 DEN 05</t>
  </si>
  <si>
    <t>TU 06 DEN 30</t>
  </si>
  <si>
    <t>GIÁ XƯỞNG</t>
  </si>
  <si>
    <t>50hộp tặng 1 hộp cùng loại</t>
  </si>
  <si>
    <t>40hộp tặng 1 hộp cùng loại</t>
  </si>
  <si>
    <t>90 gói tặng 1 gói cùng loại</t>
  </si>
  <si>
    <t>50 gói tặng 1 gói cùng loại</t>
  </si>
  <si>
    <t>60túi tặng 1 túi cùng loại</t>
  </si>
  <si>
    <t>25túi tặng 1 túi cùng loại</t>
  </si>
  <si>
    <t>50túi tặng 1 túi cùng loại</t>
  </si>
  <si>
    <t>30túi tặng 1 túi cùng loại</t>
  </si>
  <si>
    <t>S.L</t>
  </si>
  <si>
    <t>T.TIỀN</t>
  </si>
  <si>
    <t>TIỀN BÁN</t>
  </si>
  <si>
    <t>TU 01</t>
  </si>
  <si>
    <t>TU 06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</si>
  <si>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</si>
  <si>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</si>
  <si>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</si>
  <si>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</si>
  <si>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</si>
  <si>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</si>
  <si>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</si>
  <si>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</si>
  <si>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</si>
  <si>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</si>
  <si>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</si>
  <si>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</si>
  <si>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25h tặng 1h cùng loại</t>
  </si>
  <si>
    <t>25h tặng 1b cùng loại</t>
  </si>
  <si>
    <t>20h tặng 1b cùng loại</t>
  </si>
  <si>
    <t>20kg tặng 1kg cùng loại</t>
  </si>
  <si>
    <t>20 tặng 1 kg cùng loại</t>
  </si>
  <si>
    <t>20 tặng 1kg cùng loại</t>
  </si>
  <si>
    <t>CHƯƠNG TRÌNH KHUYẾN MÃI</t>
  </si>
  <si>
    <t>DSỐ CHƯA C.KHẤU</t>
  </si>
  <si>
    <t>MT_DH01</t>
  </si>
  <si>
    <t>MT_DH13</t>
  </si>
  <si>
    <t>MT_DH11</t>
  </si>
  <si>
    <t>MT_DH12</t>
  </si>
  <si>
    <t>MD_DH11</t>
  </si>
  <si>
    <t>HCM_DH09</t>
  </si>
  <si>
    <t>TÂY NGUYÊN</t>
  </si>
  <si>
    <t>MIỀN TRUNG</t>
  </si>
  <si>
    <t>HCM_DH01</t>
  </si>
  <si>
    <t>HCM_DH02</t>
  </si>
  <si>
    <t>HCM_DH03</t>
  </si>
  <si>
    <t>HCM_DH04</t>
  </si>
  <si>
    <t>HCM_DH05</t>
  </si>
  <si>
    <t>HCM_DH06</t>
  </si>
  <si>
    <t>HCM_DH07</t>
  </si>
  <si>
    <t>HCM_DH08</t>
  </si>
  <si>
    <t>MT_DH02</t>
  </si>
  <si>
    <t>MT_DH03</t>
  </si>
  <si>
    <t>MT_DH04</t>
  </si>
  <si>
    <t>MT_DH05</t>
  </si>
  <si>
    <t>MT_DH06</t>
  </si>
  <si>
    <t>MT_DH07</t>
  </si>
  <si>
    <t>MT_DH08</t>
  </si>
  <si>
    <t>MT_DH09</t>
  </si>
  <si>
    <t>MT_DH10</t>
  </si>
  <si>
    <t>MT_DH14</t>
  </si>
  <si>
    <t>MD_DH01</t>
  </si>
  <si>
    <t>MD_DH02</t>
  </si>
  <si>
    <t>MD_DH03</t>
  </si>
  <si>
    <t>MD_DH04</t>
  </si>
  <si>
    <t>MD_DH05</t>
  </si>
  <si>
    <t>MD_DH06</t>
  </si>
  <si>
    <t>MD_DH07</t>
  </si>
  <si>
    <t>MD_DH08</t>
  </si>
  <si>
    <t>MD_DH09</t>
  </si>
  <si>
    <t>MD_DH10</t>
  </si>
  <si>
    <t>TN_DH01</t>
  </si>
  <si>
    <t>TN_DH02</t>
  </si>
  <si>
    <t>TN_DH03</t>
  </si>
  <si>
    <t>TN_DH04</t>
  </si>
  <si>
    <t>MTR_DH01</t>
  </si>
  <si>
    <t>MTR_DH02</t>
  </si>
  <si>
    <t>MTR_DH03</t>
  </si>
  <si>
    <t>MTR_DH04</t>
  </si>
  <si>
    <t>MTR_DH05</t>
  </si>
  <si>
    <t>MTR_DH06</t>
  </si>
  <si>
    <t>25hộp tặng 1 hộp cùng loại</t>
  </si>
  <si>
    <t>30kg tặng 1kg cùng loại</t>
  </si>
  <si>
    <t>20h tặng 1h cùng loại</t>
  </si>
  <si>
    <t>HỘP QUÀ TẾT</t>
  </si>
  <si>
    <t>QT16</t>
  </si>
  <si>
    <t>HCM - THÁNG 01</t>
  </si>
  <si>
    <t>MIỀN TÂY - THÁNG 01</t>
  </si>
  <si>
    <t>MIỀN ĐÔNG - THÁNG 01</t>
  </si>
  <si>
    <t>TÂY NGUYÊN - THÁNG 01</t>
  </si>
  <si>
    <t>MIỀN TRUNG - THÁNG 01</t>
  </si>
  <si>
    <t>DÌ MINH - THÁNG 01</t>
  </si>
  <si>
    <t>DM_DH01</t>
  </si>
  <si>
    <t>DM_DH02</t>
  </si>
  <si>
    <t>DM_DH03</t>
  </si>
  <si>
    <t>DM_DH04</t>
  </si>
  <si>
    <t>DM_DH05</t>
  </si>
  <si>
    <t>DM_DH06</t>
  </si>
  <si>
    <t>DM_DH07</t>
  </si>
  <si>
    <t>DM_DH08</t>
  </si>
  <si>
    <t>DM_DH09</t>
  </si>
  <si>
    <t>DM_DH10</t>
  </si>
  <si>
    <t>DÌ MINH</t>
  </si>
  <si>
    <t>MD_DH12</t>
  </si>
  <si>
    <t>THÁNG 01-2017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</si>
</sst>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1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sz val="13"/>
      <name val="Arial"/>
      <family val="2"/>
    </font>
    <font>
      <sz val="10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6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164" fontId="7" fillId="10" borderId="1" xfId="3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vertical="center"/>
    </xf>
    <xf numFmtId="3" fontId="14" fillId="9" borderId="1" xfId="0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/>
    </xf>
    <xf numFmtId="3" fontId="14" fillId="11" borderId="1" xfId="0" applyNumberFormat="1" applyFont="1" applyFill="1" applyBorder="1" applyAlignment="1">
      <alignment horizontal="center" vertical="center" wrapText="1"/>
    </xf>
    <xf numFmtId="3" fontId="7" fillId="9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164" fontId="10" fillId="12" borderId="1" xfId="3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 wrapText="1"/>
    </xf>
    <xf numFmtId="3" fontId="24" fillId="9" borderId="1" xfId="0" applyNumberFormat="1" applyFont="1" applyFill="1" applyBorder="1" applyAlignment="1">
      <alignment horizontal="center" vertical="center" wrapText="1"/>
    </xf>
    <xf numFmtId="3" fontId="7" fillId="13" borderId="1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25" fillId="7" borderId="1" xfId="0" applyNumberFormat="1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vertical="center"/>
    </xf>
    <xf numFmtId="3" fontId="26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165" fontId="27" fillId="4" borderId="1" xfId="0" applyNumberFormat="1" applyFont="1" applyFill="1" applyBorder="1" applyAlignment="1">
      <alignment horizontal="center" vertical="center" wrapText="1"/>
    </xf>
    <xf numFmtId="164" fontId="9" fillId="2" borderId="0" xfId="3" applyNumberFormat="1" applyFont="1" applyFill="1" applyAlignment="1">
      <alignment vertical="center"/>
    </xf>
    <xf numFmtId="0" fontId="29" fillId="0" borderId="6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3" fontId="5" fillId="7" borderId="1" xfId="2" applyNumberFormat="1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left" vertical="center"/>
    </xf>
    <xf numFmtId="3" fontId="26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164" fontId="17" fillId="0" borderId="12" xfId="3" applyNumberFormat="1" applyFont="1" applyBorder="1" applyAlignment="1">
      <alignment vertical="center"/>
    </xf>
    <xf numFmtId="0" fontId="17" fillId="5" borderId="11" xfId="0" applyFont="1" applyFill="1" applyBorder="1" applyAlignment="1">
      <alignment vertical="center"/>
    </xf>
    <xf numFmtId="164" fontId="17" fillId="5" borderId="12" xfId="3" applyNumberFormat="1" applyFont="1" applyFill="1" applyBorder="1" applyAlignment="1">
      <alignment vertical="center"/>
    </xf>
    <xf numFmtId="164" fontId="19" fillId="3" borderId="13" xfId="3" applyNumberFormat="1" applyFont="1" applyFill="1" applyBorder="1" applyAlignment="1">
      <alignment vertical="center"/>
    </xf>
    <xf numFmtId="164" fontId="19" fillId="3" borderId="14" xfId="3" applyNumberFormat="1" applyFont="1" applyFill="1" applyBorder="1" applyAlignment="1">
      <alignment vertical="center"/>
    </xf>
    <xf numFmtId="164" fontId="17" fillId="3" borderId="0" xfId="0" applyNumberFormat="1" applyFont="1" applyFill="1" applyAlignment="1">
      <alignment vertical="center"/>
    </xf>
    <xf numFmtId="164" fontId="4" fillId="0" borderId="0" xfId="3" applyNumberFormat="1" applyFont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3" fontId="7" fillId="9" borderId="2" xfId="0" applyNumberFormat="1" applyFont="1" applyFill="1" applyBorder="1" applyAlignment="1">
      <alignment horizontal="center" vertical="center" wrapText="1"/>
    </xf>
    <xf numFmtId="3" fontId="7" fillId="9" borderId="5" xfId="0" applyNumberFormat="1" applyFont="1" applyFill="1" applyBorder="1" applyAlignment="1">
      <alignment horizontal="center" vertical="center" wrapText="1"/>
    </xf>
    <xf numFmtId="3" fontId="7" fillId="13" borderId="7" xfId="0" applyNumberFormat="1" applyFont="1" applyFill="1" applyBorder="1" applyAlignment="1">
      <alignment horizontal="center" vertical="center" wrapText="1"/>
    </xf>
    <xf numFmtId="3" fontId="7" fillId="13" borderId="8" xfId="0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26" fillId="4" borderId="2" xfId="0" applyNumberFormat="1" applyFont="1" applyFill="1" applyBorder="1" applyAlignment="1">
      <alignment horizontal="center" vertical="center" wrapText="1"/>
    </xf>
    <xf numFmtId="3" fontId="26" fillId="4" borderId="5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81"/>
  <sheetViews>
    <sheetView topLeftCell="A67" workbookViewId="0">
      <selection activeCell="H75" sqref="H75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7" width="16.28515625" style="27" customWidth="1"/>
    <col min="8" max="8" width="24.7109375" style="71" bestFit="1" customWidth="1"/>
    <col min="9" max="9" width="24.85546875" style="2" bestFit="1" customWidth="1"/>
    <col min="10" max="16384" width="9" style="2"/>
  </cols>
  <sheetData>
    <row r="1" spans="1:11" ht="30" customHeight="1" x14ac:dyDescent="0.25">
      <c r="A1" s="120" t="s">
        <v>121</v>
      </c>
      <c r="B1" s="120"/>
      <c r="C1" s="120"/>
      <c r="D1" s="120"/>
      <c r="E1" s="120"/>
      <c r="F1" s="120"/>
      <c r="G1" s="120"/>
      <c r="H1" s="120"/>
      <c r="I1" s="120"/>
    </row>
    <row r="2" spans="1:11" s="4" customFormat="1" ht="24" customHeight="1" x14ac:dyDescent="0.25">
      <c r="A2" s="121" t="s">
        <v>118</v>
      </c>
      <c r="B2" s="121" t="s">
        <v>120</v>
      </c>
      <c r="C2" s="121" t="s">
        <v>0</v>
      </c>
      <c r="D2" s="122" t="s">
        <v>119</v>
      </c>
      <c r="E2" s="123" t="s">
        <v>164</v>
      </c>
      <c r="F2" s="125" t="s">
        <v>150</v>
      </c>
      <c r="G2" s="126"/>
      <c r="H2" s="127" t="s">
        <v>182</v>
      </c>
      <c r="I2" s="128"/>
    </row>
    <row r="3" spans="1:11" s="4" customFormat="1" ht="24" customHeight="1" x14ac:dyDescent="0.25">
      <c r="A3" s="121"/>
      <c r="B3" s="121"/>
      <c r="C3" s="121"/>
      <c r="D3" s="122"/>
      <c r="E3" s="124"/>
      <c r="F3" s="57" t="s">
        <v>148</v>
      </c>
      <c r="G3" s="63" t="s">
        <v>149</v>
      </c>
      <c r="H3" s="65" t="s">
        <v>148</v>
      </c>
      <c r="I3" s="66" t="s">
        <v>149</v>
      </c>
    </row>
    <row r="4" spans="1:11" s="4" customFormat="1" ht="21.75" customHeight="1" x14ac:dyDescent="0.25">
      <c r="A4" s="51"/>
      <c r="B4" s="16"/>
      <c r="C4" s="16" t="s">
        <v>1</v>
      </c>
      <c r="D4" s="50"/>
      <c r="E4" s="58"/>
      <c r="F4" s="58"/>
      <c r="G4" s="58"/>
      <c r="H4" s="67"/>
      <c r="I4" s="59"/>
    </row>
    <row r="5" spans="1:11" s="4" customFormat="1" ht="21.75" customHeight="1" x14ac:dyDescent="0.25">
      <c r="A5" s="13">
        <v>1</v>
      </c>
      <c r="B5" s="15" t="s">
        <v>2</v>
      </c>
      <c r="C5" s="6" t="s">
        <v>3</v>
      </c>
      <c r="D5" s="5" t="s">
        <v>4</v>
      </c>
      <c r="E5" s="8" t="s">
        <v>165</v>
      </c>
      <c r="F5" s="64">
        <v>15900</v>
      </c>
      <c r="G5" s="44">
        <v>17800</v>
      </c>
      <c r="H5" s="68" t="s">
        <v>176</v>
      </c>
      <c r="I5" s="8" t="s">
        <v>151</v>
      </c>
      <c r="J5" s="4">
        <f>G5*30%</f>
        <v>5340</v>
      </c>
      <c r="K5" s="97">
        <f>G5+J5</f>
        <v>23140</v>
      </c>
    </row>
    <row r="6" spans="1:11" s="4" customFormat="1" ht="21.75" customHeight="1" x14ac:dyDescent="0.25">
      <c r="A6" s="13">
        <v>2</v>
      </c>
      <c r="B6" s="15" t="s">
        <v>5</v>
      </c>
      <c r="C6" s="6" t="s">
        <v>6</v>
      </c>
      <c r="D6" s="5" t="s">
        <v>4</v>
      </c>
      <c r="E6" s="8" t="s">
        <v>165</v>
      </c>
      <c r="F6" s="64">
        <v>15900</v>
      </c>
      <c r="G6" s="44">
        <v>17800</v>
      </c>
      <c r="H6" s="68" t="s">
        <v>176</v>
      </c>
      <c r="I6" s="8" t="s">
        <v>151</v>
      </c>
      <c r="K6" s="97">
        <f t="shared" ref="K6:K69" si="0">G6+J6</f>
        <v>17800</v>
      </c>
    </row>
    <row r="7" spans="1:11" s="4" customFormat="1" ht="21.75" customHeight="1" x14ac:dyDescent="0.25">
      <c r="A7" s="13">
        <v>3</v>
      </c>
      <c r="B7" s="15" t="s">
        <v>7</v>
      </c>
      <c r="C7" s="6" t="s">
        <v>8</v>
      </c>
      <c r="D7" s="5" t="s">
        <v>4</v>
      </c>
      <c r="E7" s="8" t="s">
        <v>165</v>
      </c>
      <c r="F7" s="64">
        <v>15900</v>
      </c>
      <c r="G7" s="44">
        <v>17800</v>
      </c>
      <c r="H7" s="68" t="s">
        <v>176</v>
      </c>
      <c r="I7" s="8" t="s">
        <v>151</v>
      </c>
      <c r="K7" s="97">
        <f t="shared" si="0"/>
        <v>17800</v>
      </c>
    </row>
    <row r="8" spans="1:11" s="4" customFormat="1" ht="21.75" customHeight="1" x14ac:dyDescent="0.25">
      <c r="A8" s="13">
        <v>4</v>
      </c>
      <c r="B8" s="15" t="s">
        <v>9</v>
      </c>
      <c r="C8" s="6" t="s">
        <v>10</v>
      </c>
      <c r="D8" s="5" t="s">
        <v>4</v>
      </c>
      <c r="E8" s="8" t="s">
        <v>165</v>
      </c>
      <c r="F8" s="64">
        <v>15900</v>
      </c>
      <c r="G8" s="44">
        <v>17800</v>
      </c>
      <c r="H8" s="68" t="s">
        <v>176</v>
      </c>
      <c r="I8" s="8" t="s">
        <v>151</v>
      </c>
      <c r="K8" s="97">
        <f t="shared" si="0"/>
        <v>17800</v>
      </c>
    </row>
    <row r="9" spans="1:11" s="4" customFormat="1" ht="21.75" customHeight="1" x14ac:dyDescent="0.25">
      <c r="A9" s="13">
        <v>5</v>
      </c>
      <c r="B9" s="15" t="s">
        <v>11</v>
      </c>
      <c r="C9" s="6" t="s">
        <v>12</v>
      </c>
      <c r="D9" s="5" t="s">
        <v>13</v>
      </c>
      <c r="E9" s="8" t="s">
        <v>166</v>
      </c>
      <c r="F9" s="64">
        <v>19500</v>
      </c>
      <c r="G9" s="44">
        <v>21400</v>
      </c>
      <c r="H9" s="68" t="s">
        <v>176</v>
      </c>
      <c r="I9" s="8" t="s">
        <v>152</v>
      </c>
      <c r="K9" s="97">
        <f t="shared" si="0"/>
        <v>21400</v>
      </c>
    </row>
    <row r="10" spans="1:11" s="4" customFormat="1" ht="21.75" customHeight="1" x14ac:dyDescent="0.25">
      <c r="A10" s="13">
        <v>6</v>
      </c>
      <c r="B10" s="15" t="s">
        <v>14</v>
      </c>
      <c r="C10" s="6" t="s">
        <v>10</v>
      </c>
      <c r="D10" s="5" t="s">
        <v>13</v>
      </c>
      <c r="E10" s="8" t="s">
        <v>166</v>
      </c>
      <c r="F10" s="64">
        <v>20900</v>
      </c>
      <c r="G10" s="44">
        <v>23000</v>
      </c>
      <c r="H10" s="68" t="s">
        <v>176</v>
      </c>
      <c r="I10" s="8" t="s">
        <v>152</v>
      </c>
      <c r="K10" s="97">
        <f t="shared" si="0"/>
        <v>23000</v>
      </c>
    </row>
    <row r="11" spans="1:11" s="4" customFormat="1" ht="21.75" customHeight="1" x14ac:dyDescent="0.25">
      <c r="A11" s="13">
        <v>7</v>
      </c>
      <c r="B11" s="15" t="s">
        <v>15</v>
      </c>
      <c r="C11" s="6" t="s">
        <v>3</v>
      </c>
      <c r="D11" s="5" t="s">
        <v>16</v>
      </c>
      <c r="E11" s="8" t="s">
        <v>166</v>
      </c>
      <c r="F11" s="64">
        <v>25700</v>
      </c>
      <c r="G11" s="44">
        <v>28000</v>
      </c>
      <c r="H11" s="68" t="s">
        <v>176</v>
      </c>
      <c r="I11" s="8" t="s">
        <v>152</v>
      </c>
      <c r="K11" s="97">
        <f t="shared" si="0"/>
        <v>28000</v>
      </c>
    </row>
    <row r="12" spans="1:11" s="4" customFormat="1" ht="21.75" customHeight="1" x14ac:dyDescent="0.25">
      <c r="A12" s="13">
        <v>8</v>
      </c>
      <c r="B12" s="15" t="s">
        <v>17</v>
      </c>
      <c r="C12" s="6" t="s">
        <v>10</v>
      </c>
      <c r="D12" s="5" t="s">
        <v>16</v>
      </c>
      <c r="E12" s="8" t="s">
        <v>166</v>
      </c>
      <c r="F12" s="64">
        <v>25700</v>
      </c>
      <c r="G12" s="44">
        <v>28000</v>
      </c>
      <c r="H12" s="68" t="s">
        <v>176</v>
      </c>
      <c r="I12" s="8" t="s">
        <v>152</v>
      </c>
      <c r="K12" s="97">
        <f t="shared" si="0"/>
        <v>28000</v>
      </c>
    </row>
    <row r="13" spans="1:11" s="4" customFormat="1" ht="21.75" customHeight="1" x14ac:dyDescent="0.25">
      <c r="A13" s="13">
        <v>9</v>
      </c>
      <c r="B13" s="15" t="s">
        <v>18</v>
      </c>
      <c r="C13" s="6" t="s">
        <v>19</v>
      </c>
      <c r="D13" s="5" t="s">
        <v>16</v>
      </c>
      <c r="E13" s="8" t="s">
        <v>166</v>
      </c>
      <c r="F13" s="64">
        <v>25700</v>
      </c>
      <c r="G13" s="44">
        <v>28000</v>
      </c>
      <c r="H13" s="68" t="s">
        <v>176</v>
      </c>
      <c r="I13" s="8" t="s">
        <v>152</v>
      </c>
      <c r="K13" s="97">
        <f t="shared" si="0"/>
        <v>28000</v>
      </c>
    </row>
    <row r="14" spans="1:11" s="4" customFormat="1" ht="21.75" customHeight="1" x14ac:dyDescent="0.25">
      <c r="A14" s="13"/>
      <c r="B14" s="15"/>
      <c r="C14" s="16" t="s">
        <v>20</v>
      </c>
      <c r="D14" s="5"/>
      <c r="E14" s="5"/>
      <c r="F14" s="64"/>
      <c r="G14" s="44"/>
      <c r="H14" s="68"/>
      <c r="I14" s="45"/>
      <c r="K14" s="97">
        <f t="shared" si="0"/>
        <v>0</v>
      </c>
    </row>
    <row r="15" spans="1:11" s="4" customFormat="1" ht="21.75" customHeight="1" x14ac:dyDescent="0.25">
      <c r="A15" s="13">
        <v>10</v>
      </c>
      <c r="B15" s="15" t="s">
        <v>21</v>
      </c>
      <c r="C15" s="6" t="s">
        <v>22</v>
      </c>
      <c r="D15" s="8" t="s">
        <v>13</v>
      </c>
      <c r="E15" s="8" t="s">
        <v>167</v>
      </c>
      <c r="F15" s="64">
        <v>25500</v>
      </c>
      <c r="G15" s="44">
        <v>27800</v>
      </c>
      <c r="H15" s="68" t="s">
        <v>176</v>
      </c>
      <c r="I15" s="68" t="s">
        <v>176</v>
      </c>
      <c r="K15" s="97">
        <f t="shared" si="0"/>
        <v>27800</v>
      </c>
    </row>
    <row r="16" spans="1:11" s="4" customFormat="1" ht="21.75" customHeight="1" x14ac:dyDescent="0.25">
      <c r="A16" s="13">
        <v>11</v>
      </c>
      <c r="B16" s="15" t="s">
        <v>23</v>
      </c>
      <c r="C16" s="6" t="s">
        <v>24</v>
      </c>
      <c r="D16" s="8" t="s">
        <v>13</v>
      </c>
      <c r="E16" s="8" t="s">
        <v>167</v>
      </c>
      <c r="F16" s="64">
        <v>25500</v>
      </c>
      <c r="G16" s="44">
        <v>27800</v>
      </c>
      <c r="H16" s="68" t="s">
        <v>176</v>
      </c>
      <c r="I16" s="68" t="s">
        <v>176</v>
      </c>
      <c r="K16" s="97">
        <f t="shared" si="0"/>
        <v>27800</v>
      </c>
    </row>
    <row r="17" spans="1:11" s="4" customFormat="1" ht="21.75" customHeight="1" x14ac:dyDescent="0.25">
      <c r="A17" s="13">
        <v>12</v>
      </c>
      <c r="B17" s="15" t="s">
        <v>25</v>
      </c>
      <c r="C17" s="6" t="s">
        <v>26</v>
      </c>
      <c r="D17" s="8" t="s">
        <v>13</v>
      </c>
      <c r="E17" s="8" t="s">
        <v>167</v>
      </c>
      <c r="F17" s="64">
        <v>25500</v>
      </c>
      <c r="G17" s="44">
        <v>27800</v>
      </c>
      <c r="H17" s="68" t="s">
        <v>176</v>
      </c>
      <c r="I17" s="68" t="s">
        <v>176</v>
      </c>
      <c r="K17" s="97">
        <f t="shared" si="0"/>
        <v>27800</v>
      </c>
    </row>
    <row r="18" spans="1:11" s="4" customFormat="1" ht="21.75" customHeight="1" x14ac:dyDescent="0.25">
      <c r="A18" s="13">
        <v>13</v>
      </c>
      <c r="B18" s="15" t="s">
        <v>27</v>
      </c>
      <c r="C18" s="6" t="s">
        <v>28</v>
      </c>
      <c r="D18" s="8" t="s">
        <v>13</v>
      </c>
      <c r="E18" s="8" t="s">
        <v>167</v>
      </c>
      <c r="F18" s="64">
        <v>24500</v>
      </c>
      <c r="G18" s="44">
        <v>26500</v>
      </c>
      <c r="H18" s="68" t="s">
        <v>176</v>
      </c>
      <c r="I18" s="68" t="s">
        <v>176</v>
      </c>
      <c r="K18" s="97">
        <f t="shared" si="0"/>
        <v>26500</v>
      </c>
    </row>
    <row r="19" spans="1:11" s="4" customFormat="1" ht="21.75" customHeight="1" x14ac:dyDescent="0.25">
      <c r="A19" s="13">
        <v>14</v>
      </c>
      <c r="B19" s="15" t="s">
        <v>29</v>
      </c>
      <c r="C19" s="6" t="s">
        <v>12</v>
      </c>
      <c r="D19" s="8" t="s">
        <v>13</v>
      </c>
      <c r="E19" s="8" t="s">
        <v>167</v>
      </c>
      <c r="F19" s="64">
        <v>24500</v>
      </c>
      <c r="G19" s="44">
        <v>26500</v>
      </c>
      <c r="H19" s="68" t="s">
        <v>176</v>
      </c>
      <c r="I19" s="68" t="s">
        <v>176</v>
      </c>
      <c r="K19" s="97">
        <f t="shared" si="0"/>
        <v>26500</v>
      </c>
    </row>
    <row r="20" spans="1:11" s="4" customFormat="1" ht="21.75" customHeight="1" x14ac:dyDescent="0.25">
      <c r="A20" s="13">
        <v>15</v>
      </c>
      <c r="B20" s="19" t="s">
        <v>123</v>
      </c>
      <c r="C20" s="46" t="s">
        <v>22</v>
      </c>
      <c r="D20" s="47" t="s">
        <v>67</v>
      </c>
      <c r="E20" s="8" t="s">
        <v>168</v>
      </c>
      <c r="F20" s="64">
        <v>28500</v>
      </c>
      <c r="G20" s="44">
        <v>36500</v>
      </c>
      <c r="H20" s="68"/>
      <c r="I20" s="45"/>
      <c r="K20" s="97">
        <f t="shared" si="0"/>
        <v>36500</v>
      </c>
    </row>
    <row r="21" spans="1:11" s="4" customFormat="1" ht="21.75" customHeight="1" x14ac:dyDescent="0.25">
      <c r="A21" s="13">
        <v>16</v>
      </c>
      <c r="B21" s="19" t="s">
        <v>124</v>
      </c>
      <c r="C21" s="46" t="s">
        <v>24</v>
      </c>
      <c r="D21" s="47" t="s">
        <v>67</v>
      </c>
      <c r="E21" s="8" t="s">
        <v>168</v>
      </c>
      <c r="F21" s="64">
        <v>28500</v>
      </c>
      <c r="G21" s="44"/>
      <c r="H21" s="68"/>
      <c r="I21" s="45"/>
      <c r="K21" s="97">
        <f t="shared" si="0"/>
        <v>0</v>
      </c>
    </row>
    <row r="22" spans="1:11" s="4" customFormat="1" ht="21.75" customHeight="1" x14ac:dyDescent="0.25">
      <c r="A22" s="13">
        <v>17</v>
      </c>
      <c r="B22" s="19" t="s">
        <v>125</v>
      </c>
      <c r="C22" s="46" t="s">
        <v>26</v>
      </c>
      <c r="D22" s="47" t="s">
        <v>67</v>
      </c>
      <c r="E22" s="8" t="s">
        <v>168</v>
      </c>
      <c r="F22" s="64">
        <v>28500</v>
      </c>
      <c r="G22" s="44"/>
      <c r="H22" s="68"/>
      <c r="I22" s="45"/>
      <c r="K22" s="97">
        <f t="shared" si="0"/>
        <v>0</v>
      </c>
    </row>
    <row r="23" spans="1:11" s="4" customFormat="1" ht="21.75" customHeight="1" x14ac:dyDescent="0.25">
      <c r="A23" s="13">
        <v>18</v>
      </c>
      <c r="B23" s="19" t="s">
        <v>126</v>
      </c>
      <c r="C23" s="46" t="s">
        <v>28</v>
      </c>
      <c r="D23" s="47" t="s">
        <v>67</v>
      </c>
      <c r="E23" s="8" t="s">
        <v>168</v>
      </c>
      <c r="F23" s="64">
        <v>27500</v>
      </c>
      <c r="G23" s="44"/>
      <c r="H23" s="68"/>
      <c r="I23" s="45"/>
      <c r="K23" s="97">
        <f t="shared" si="0"/>
        <v>0</v>
      </c>
    </row>
    <row r="24" spans="1:11" s="4" customFormat="1" ht="21.75" customHeight="1" x14ac:dyDescent="0.25">
      <c r="A24" s="13">
        <v>19</v>
      </c>
      <c r="B24" s="19" t="s">
        <v>127</v>
      </c>
      <c r="C24" s="46" t="s">
        <v>12</v>
      </c>
      <c r="D24" s="47" t="s">
        <v>67</v>
      </c>
      <c r="E24" s="8" t="s">
        <v>168</v>
      </c>
      <c r="F24" s="64">
        <v>27500</v>
      </c>
      <c r="G24" s="44"/>
      <c r="H24" s="68"/>
      <c r="I24" s="45"/>
      <c r="K24" s="97">
        <f t="shared" si="0"/>
        <v>0</v>
      </c>
    </row>
    <row r="25" spans="1:11" s="4" customFormat="1" ht="21.75" customHeight="1" x14ac:dyDescent="0.25">
      <c r="A25" s="13">
        <v>20</v>
      </c>
      <c r="B25" s="15" t="s">
        <v>30</v>
      </c>
      <c r="C25" s="6" t="s">
        <v>31</v>
      </c>
      <c r="D25" s="8" t="s">
        <v>32</v>
      </c>
      <c r="E25" s="8" t="s">
        <v>168</v>
      </c>
      <c r="F25" s="64">
        <v>36500</v>
      </c>
      <c r="G25" s="64">
        <v>36500</v>
      </c>
      <c r="H25" s="68" t="s">
        <v>176</v>
      </c>
      <c r="I25" s="68" t="s">
        <v>232</v>
      </c>
      <c r="K25" s="97">
        <f t="shared" si="0"/>
        <v>36500</v>
      </c>
    </row>
    <row r="26" spans="1:11" s="4" customFormat="1" ht="21.75" customHeight="1" x14ac:dyDescent="0.25">
      <c r="A26" s="13"/>
      <c r="B26" s="15"/>
      <c r="C26" s="16" t="s">
        <v>33</v>
      </c>
      <c r="D26" s="8"/>
      <c r="E26" s="8"/>
      <c r="F26" s="64"/>
      <c r="G26" s="44"/>
      <c r="H26" s="69"/>
      <c r="I26" s="48"/>
      <c r="K26" s="97">
        <f t="shared" si="0"/>
        <v>0</v>
      </c>
    </row>
    <row r="27" spans="1:11" s="4" customFormat="1" ht="21.75" customHeight="1" x14ac:dyDescent="0.25">
      <c r="A27" s="13">
        <v>21</v>
      </c>
      <c r="B27" s="15" t="s">
        <v>34</v>
      </c>
      <c r="C27" s="6" t="s">
        <v>35</v>
      </c>
      <c r="D27" s="8" t="s">
        <v>36</v>
      </c>
      <c r="E27" s="8" t="s">
        <v>166</v>
      </c>
      <c r="F27" s="64">
        <v>18500</v>
      </c>
      <c r="G27" s="44">
        <v>19500</v>
      </c>
      <c r="H27" s="68" t="s">
        <v>176</v>
      </c>
      <c r="I27" s="8" t="s">
        <v>152</v>
      </c>
      <c r="K27" s="97">
        <f t="shared" si="0"/>
        <v>19500</v>
      </c>
    </row>
    <row r="28" spans="1:11" s="4" customFormat="1" ht="21.75" customHeight="1" x14ac:dyDescent="0.25">
      <c r="A28" s="13">
        <v>22</v>
      </c>
      <c r="B28" s="15" t="s">
        <v>37</v>
      </c>
      <c r="C28" s="6" t="s">
        <v>38</v>
      </c>
      <c r="D28" s="8" t="s">
        <v>36</v>
      </c>
      <c r="E28" s="8" t="s">
        <v>166</v>
      </c>
      <c r="F28" s="64">
        <v>18500</v>
      </c>
      <c r="G28" s="44">
        <v>19500</v>
      </c>
      <c r="H28" s="68" t="s">
        <v>176</v>
      </c>
      <c r="I28" s="8" t="s">
        <v>152</v>
      </c>
      <c r="K28" s="97">
        <f t="shared" si="0"/>
        <v>19500</v>
      </c>
    </row>
    <row r="29" spans="1:11" s="4" customFormat="1" ht="21.75" customHeight="1" x14ac:dyDescent="0.25">
      <c r="A29" s="13">
        <v>23</v>
      </c>
      <c r="B29" s="15" t="s">
        <v>39</v>
      </c>
      <c r="C29" s="6" t="s">
        <v>40</v>
      </c>
      <c r="D29" s="8" t="s">
        <v>36</v>
      </c>
      <c r="E29" s="8" t="s">
        <v>166</v>
      </c>
      <c r="F29" s="64">
        <v>18000</v>
      </c>
      <c r="G29" s="44">
        <v>19000</v>
      </c>
      <c r="H29" s="68" t="s">
        <v>176</v>
      </c>
      <c r="I29" s="8" t="s">
        <v>152</v>
      </c>
      <c r="K29" s="97">
        <f t="shared" si="0"/>
        <v>19000</v>
      </c>
    </row>
    <row r="30" spans="1:11" s="4" customFormat="1" ht="21.75" customHeight="1" x14ac:dyDescent="0.25">
      <c r="A30" s="13">
        <v>24</v>
      </c>
      <c r="B30" s="15" t="s">
        <v>41</v>
      </c>
      <c r="C30" s="6" t="s">
        <v>42</v>
      </c>
      <c r="D30" s="8" t="s">
        <v>36</v>
      </c>
      <c r="E30" s="8" t="s">
        <v>166</v>
      </c>
      <c r="F30" s="64">
        <v>18000</v>
      </c>
      <c r="G30" s="44">
        <v>19000</v>
      </c>
      <c r="H30" s="68" t="s">
        <v>176</v>
      </c>
      <c r="I30" s="8" t="s">
        <v>152</v>
      </c>
      <c r="K30" s="97">
        <f t="shared" si="0"/>
        <v>19000</v>
      </c>
    </row>
    <row r="31" spans="1:11" s="4" customFormat="1" ht="21.75" customHeight="1" x14ac:dyDescent="0.25">
      <c r="A31" s="13">
        <v>25</v>
      </c>
      <c r="B31" s="15" t="s">
        <v>43</v>
      </c>
      <c r="C31" s="6" t="s">
        <v>44</v>
      </c>
      <c r="D31" s="8" t="s">
        <v>36</v>
      </c>
      <c r="E31" s="8" t="s">
        <v>166</v>
      </c>
      <c r="F31" s="64">
        <v>18000</v>
      </c>
      <c r="G31" s="44">
        <v>19000</v>
      </c>
      <c r="H31" s="68" t="s">
        <v>176</v>
      </c>
      <c r="I31" s="85" t="s">
        <v>152</v>
      </c>
      <c r="K31" s="97">
        <f t="shared" si="0"/>
        <v>19000</v>
      </c>
    </row>
    <row r="32" spans="1:11" s="4" customFormat="1" ht="21.75" customHeight="1" x14ac:dyDescent="0.25">
      <c r="A32" s="13"/>
      <c r="B32" s="15"/>
      <c r="C32" s="16" t="s">
        <v>45</v>
      </c>
      <c r="D32" s="8"/>
      <c r="E32" s="9"/>
      <c r="F32" s="64"/>
      <c r="G32" s="44"/>
      <c r="H32" s="68"/>
      <c r="I32" s="45"/>
      <c r="K32" s="97">
        <f t="shared" si="0"/>
        <v>0</v>
      </c>
    </row>
    <row r="33" spans="1:11" s="4" customFormat="1" ht="21.75" customHeight="1" x14ac:dyDescent="0.25">
      <c r="A33" s="13">
        <v>26</v>
      </c>
      <c r="B33" s="15" t="s">
        <v>46</v>
      </c>
      <c r="C33" s="6" t="s">
        <v>47</v>
      </c>
      <c r="D33" s="5" t="s">
        <v>48</v>
      </c>
      <c r="E33" s="8" t="s">
        <v>169</v>
      </c>
      <c r="F33" s="64">
        <v>10000</v>
      </c>
      <c r="G33" s="44">
        <v>11800</v>
      </c>
      <c r="H33" s="68" t="s">
        <v>176</v>
      </c>
      <c r="I33" s="8" t="s">
        <v>153</v>
      </c>
      <c r="K33" s="97">
        <f t="shared" si="0"/>
        <v>11800</v>
      </c>
    </row>
    <row r="34" spans="1:11" s="4" customFormat="1" ht="21.75" customHeight="1" x14ac:dyDescent="0.25">
      <c r="A34" s="13">
        <v>27</v>
      </c>
      <c r="B34" s="15" t="s">
        <v>49</v>
      </c>
      <c r="C34" s="6" t="s">
        <v>50</v>
      </c>
      <c r="D34" s="5" t="s">
        <v>48</v>
      </c>
      <c r="E34" s="8" t="s">
        <v>169</v>
      </c>
      <c r="F34" s="64">
        <v>10000</v>
      </c>
      <c r="G34" s="44">
        <v>11800</v>
      </c>
      <c r="H34" s="68" t="s">
        <v>176</v>
      </c>
      <c r="I34" s="8" t="s">
        <v>153</v>
      </c>
      <c r="K34" s="97">
        <f t="shared" si="0"/>
        <v>11800</v>
      </c>
    </row>
    <row r="35" spans="1:11" s="4" customFormat="1" ht="21.75" customHeight="1" x14ac:dyDescent="0.25">
      <c r="A35" s="13">
        <v>28</v>
      </c>
      <c r="B35" s="15" t="s">
        <v>51</v>
      </c>
      <c r="C35" s="6" t="s">
        <v>52</v>
      </c>
      <c r="D35" s="5" t="s">
        <v>48</v>
      </c>
      <c r="E35" s="8" t="s">
        <v>169</v>
      </c>
      <c r="F35" s="64">
        <v>10000</v>
      </c>
      <c r="G35" s="44">
        <v>11800</v>
      </c>
      <c r="H35" s="68" t="s">
        <v>176</v>
      </c>
      <c r="I35" s="8" t="s">
        <v>153</v>
      </c>
      <c r="K35" s="97">
        <f t="shared" si="0"/>
        <v>11800</v>
      </c>
    </row>
    <row r="36" spans="1:11" s="4" customFormat="1" ht="21.75" customHeight="1" x14ac:dyDescent="0.25">
      <c r="A36" s="13">
        <v>29</v>
      </c>
      <c r="B36" s="15" t="s">
        <v>53</v>
      </c>
      <c r="C36" s="6" t="s">
        <v>54</v>
      </c>
      <c r="D36" s="5" t="s">
        <v>13</v>
      </c>
      <c r="E36" s="8" t="s">
        <v>170</v>
      </c>
      <c r="F36" s="64">
        <v>19400</v>
      </c>
      <c r="G36" s="44">
        <v>22200</v>
      </c>
      <c r="H36" s="68" t="s">
        <v>176</v>
      </c>
      <c r="I36" s="8" t="s">
        <v>154</v>
      </c>
      <c r="K36" s="97">
        <f t="shared" si="0"/>
        <v>22200</v>
      </c>
    </row>
    <row r="37" spans="1:11" s="4" customFormat="1" ht="21.75" customHeight="1" x14ac:dyDescent="0.25">
      <c r="A37" s="13">
        <v>30</v>
      </c>
      <c r="B37" s="15" t="s">
        <v>55</v>
      </c>
      <c r="C37" s="6" t="s">
        <v>56</v>
      </c>
      <c r="D37" s="5" t="s">
        <v>13</v>
      </c>
      <c r="E37" s="8" t="s">
        <v>170</v>
      </c>
      <c r="F37" s="64">
        <v>19400</v>
      </c>
      <c r="G37" s="44">
        <v>22200</v>
      </c>
      <c r="H37" s="68" t="s">
        <v>176</v>
      </c>
      <c r="I37" s="8" t="s">
        <v>154</v>
      </c>
      <c r="K37" s="97">
        <f t="shared" si="0"/>
        <v>22200</v>
      </c>
    </row>
    <row r="38" spans="1:11" s="4" customFormat="1" ht="21.75" customHeight="1" x14ac:dyDescent="0.25">
      <c r="A38" s="13">
        <v>31</v>
      </c>
      <c r="B38" s="15" t="s">
        <v>57</v>
      </c>
      <c r="C38" s="6" t="s">
        <v>58</v>
      </c>
      <c r="D38" s="5" t="s">
        <v>13</v>
      </c>
      <c r="E38" s="8" t="s">
        <v>170</v>
      </c>
      <c r="F38" s="64">
        <v>19000</v>
      </c>
      <c r="G38" s="44">
        <v>22200</v>
      </c>
      <c r="H38" s="68" t="s">
        <v>176</v>
      </c>
      <c r="I38" s="8" t="s">
        <v>154</v>
      </c>
      <c r="K38" s="97">
        <f t="shared" si="0"/>
        <v>22200</v>
      </c>
    </row>
    <row r="39" spans="1:11" s="4" customFormat="1" ht="21.75" customHeight="1" x14ac:dyDescent="0.25">
      <c r="A39" s="13">
        <v>32</v>
      </c>
      <c r="B39" s="15" t="s">
        <v>59</v>
      </c>
      <c r="C39" s="6" t="s">
        <v>60</v>
      </c>
      <c r="D39" s="5" t="s">
        <v>13</v>
      </c>
      <c r="E39" s="8" t="s">
        <v>170</v>
      </c>
      <c r="F39" s="64">
        <v>19000</v>
      </c>
      <c r="G39" s="44">
        <v>22200</v>
      </c>
      <c r="H39" s="68" t="s">
        <v>176</v>
      </c>
      <c r="I39" s="8" t="s">
        <v>154</v>
      </c>
      <c r="K39" s="97">
        <f t="shared" si="0"/>
        <v>22200</v>
      </c>
    </row>
    <row r="40" spans="1:11" s="4" customFormat="1" ht="21.75" customHeight="1" x14ac:dyDescent="0.25">
      <c r="A40" s="13">
        <v>33</v>
      </c>
      <c r="B40" s="15" t="s">
        <v>61</v>
      </c>
      <c r="C40" s="6" t="s">
        <v>62</v>
      </c>
      <c r="D40" s="5" t="s">
        <v>13</v>
      </c>
      <c r="E40" s="8" t="s">
        <v>170</v>
      </c>
      <c r="F40" s="64">
        <v>18300</v>
      </c>
      <c r="G40" s="44">
        <v>21000</v>
      </c>
      <c r="H40" s="68" t="s">
        <v>176</v>
      </c>
      <c r="I40" s="8" t="s">
        <v>154</v>
      </c>
      <c r="K40" s="97">
        <f t="shared" si="0"/>
        <v>21000</v>
      </c>
    </row>
    <row r="41" spans="1:11" s="4" customFormat="1" ht="21.75" customHeight="1" x14ac:dyDescent="0.25">
      <c r="A41" s="13">
        <v>34</v>
      </c>
      <c r="B41" s="15" t="s">
        <v>63</v>
      </c>
      <c r="C41" s="6" t="s">
        <v>64</v>
      </c>
      <c r="D41" s="5" t="s">
        <v>13</v>
      </c>
      <c r="E41" s="8" t="s">
        <v>170</v>
      </c>
      <c r="F41" s="64">
        <v>18300</v>
      </c>
      <c r="G41" s="44">
        <v>21000</v>
      </c>
      <c r="H41" s="68" t="s">
        <v>176</v>
      </c>
      <c r="I41" s="8" t="s">
        <v>154</v>
      </c>
      <c r="K41" s="97">
        <f t="shared" si="0"/>
        <v>21000</v>
      </c>
    </row>
    <row r="42" spans="1:11" s="4" customFormat="1" ht="21.75" customHeight="1" x14ac:dyDescent="0.25">
      <c r="A42" s="13">
        <v>35</v>
      </c>
      <c r="B42" s="15" t="s">
        <v>65</v>
      </c>
      <c r="C42" s="6" t="s">
        <v>66</v>
      </c>
      <c r="D42" s="5" t="s">
        <v>67</v>
      </c>
      <c r="E42" s="8" t="s">
        <v>170</v>
      </c>
      <c r="F42" s="64">
        <v>21300</v>
      </c>
      <c r="G42" s="44">
        <v>25000</v>
      </c>
      <c r="H42" s="68" t="s">
        <v>176</v>
      </c>
      <c r="I42" s="8" t="s">
        <v>154</v>
      </c>
      <c r="K42" s="97">
        <f t="shared" si="0"/>
        <v>25000</v>
      </c>
    </row>
    <row r="43" spans="1:11" s="4" customFormat="1" ht="21.75" customHeight="1" x14ac:dyDescent="0.25">
      <c r="A43" s="13">
        <v>36</v>
      </c>
      <c r="B43" s="15" t="s">
        <v>68</v>
      </c>
      <c r="C43" s="6" t="s">
        <v>69</v>
      </c>
      <c r="D43" s="5" t="s">
        <v>67</v>
      </c>
      <c r="E43" s="8" t="s">
        <v>170</v>
      </c>
      <c r="F43" s="64">
        <v>21300</v>
      </c>
      <c r="G43" s="44">
        <v>25000</v>
      </c>
      <c r="H43" s="68" t="s">
        <v>176</v>
      </c>
      <c r="I43" s="8" t="s">
        <v>154</v>
      </c>
      <c r="K43" s="97">
        <f t="shared" si="0"/>
        <v>25000</v>
      </c>
    </row>
    <row r="44" spans="1:11" s="4" customFormat="1" ht="21.75" customHeight="1" x14ac:dyDescent="0.25">
      <c r="A44" s="13">
        <v>37</v>
      </c>
      <c r="B44" s="15" t="s">
        <v>70</v>
      </c>
      <c r="C44" s="6" t="s">
        <v>71</v>
      </c>
      <c r="D44" s="5" t="s">
        <v>67</v>
      </c>
      <c r="E44" s="8" t="s">
        <v>170</v>
      </c>
      <c r="F44" s="64">
        <v>20800</v>
      </c>
      <c r="G44" s="44">
        <v>25000</v>
      </c>
      <c r="H44" s="68" t="s">
        <v>176</v>
      </c>
      <c r="I44" s="8" t="s">
        <v>154</v>
      </c>
      <c r="K44" s="97">
        <f t="shared" si="0"/>
        <v>25000</v>
      </c>
    </row>
    <row r="45" spans="1:11" s="4" customFormat="1" ht="21.75" customHeight="1" x14ac:dyDescent="0.25">
      <c r="A45" s="13">
        <v>38</v>
      </c>
      <c r="B45" s="15" t="s">
        <v>72</v>
      </c>
      <c r="C45" s="6" t="s">
        <v>69</v>
      </c>
      <c r="D45" s="5" t="s">
        <v>16</v>
      </c>
      <c r="E45" s="8" t="s">
        <v>170</v>
      </c>
      <c r="F45" s="64">
        <v>22500</v>
      </c>
      <c r="G45" s="44">
        <v>27800</v>
      </c>
      <c r="H45" s="68" t="s">
        <v>176</v>
      </c>
      <c r="I45" s="8" t="s">
        <v>154</v>
      </c>
      <c r="K45" s="97">
        <f t="shared" si="0"/>
        <v>27800</v>
      </c>
    </row>
    <row r="46" spans="1:11" s="4" customFormat="1" ht="21.75" customHeight="1" x14ac:dyDescent="0.25">
      <c r="A46" s="13">
        <v>39</v>
      </c>
      <c r="B46" s="15" t="s">
        <v>73</v>
      </c>
      <c r="C46" s="6" t="s">
        <v>66</v>
      </c>
      <c r="D46" s="5" t="s">
        <v>16</v>
      </c>
      <c r="E46" s="8" t="s">
        <v>170</v>
      </c>
      <c r="F46" s="64">
        <v>22500</v>
      </c>
      <c r="G46" s="44">
        <v>27800</v>
      </c>
      <c r="H46" s="68" t="s">
        <v>176</v>
      </c>
      <c r="I46" s="8" t="s">
        <v>154</v>
      </c>
      <c r="K46" s="97">
        <f t="shared" si="0"/>
        <v>27800</v>
      </c>
    </row>
    <row r="47" spans="1:11" s="4" customFormat="1" ht="21.75" customHeight="1" x14ac:dyDescent="0.25">
      <c r="A47" s="13">
        <v>40</v>
      </c>
      <c r="B47" s="15" t="s">
        <v>74</v>
      </c>
      <c r="C47" s="6" t="s">
        <v>71</v>
      </c>
      <c r="D47" s="5" t="s">
        <v>16</v>
      </c>
      <c r="E47" s="8" t="s">
        <v>170</v>
      </c>
      <c r="F47" s="64">
        <v>21800</v>
      </c>
      <c r="G47" s="44">
        <v>27800</v>
      </c>
      <c r="H47" s="68" t="s">
        <v>176</v>
      </c>
      <c r="I47" s="8" t="s">
        <v>154</v>
      </c>
      <c r="K47" s="97">
        <f t="shared" si="0"/>
        <v>27800</v>
      </c>
    </row>
    <row r="48" spans="1:11" s="4" customFormat="1" ht="21.75" customHeight="1" x14ac:dyDescent="0.25">
      <c r="A48" s="13">
        <v>41</v>
      </c>
      <c r="B48" s="15" t="s">
        <v>75</v>
      </c>
      <c r="C48" s="6" t="s">
        <v>58</v>
      </c>
      <c r="D48" s="5" t="s">
        <v>76</v>
      </c>
      <c r="E48" s="8" t="s">
        <v>170</v>
      </c>
      <c r="F48" s="64">
        <v>17800</v>
      </c>
      <c r="G48" s="44">
        <v>19500</v>
      </c>
      <c r="H48" s="68" t="s">
        <v>176</v>
      </c>
      <c r="I48" s="8" t="s">
        <v>154</v>
      </c>
      <c r="K48" s="97">
        <f t="shared" si="0"/>
        <v>19500</v>
      </c>
    </row>
    <row r="49" spans="1:11" s="4" customFormat="1" ht="21.75" customHeight="1" x14ac:dyDescent="0.25">
      <c r="A49" s="13"/>
      <c r="B49" s="10"/>
      <c r="C49" s="16" t="s">
        <v>77</v>
      </c>
      <c r="D49" s="5"/>
      <c r="E49" s="5"/>
      <c r="F49" s="64"/>
      <c r="G49" s="44"/>
      <c r="H49" s="68"/>
      <c r="I49" s="45"/>
      <c r="K49" s="97">
        <f t="shared" si="0"/>
        <v>0</v>
      </c>
    </row>
    <row r="50" spans="1:11" s="4" customFormat="1" ht="21.75" customHeight="1" x14ac:dyDescent="0.25">
      <c r="A50" s="13">
        <v>42</v>
      </c>
      <c r="B50" s="15" t="s">
        <v>78</v>
      </c>
      <c r="C50" s="6" t="s">
        <v>79</v>
      </c>
      <c r="D50" s="8" t="s">
        <v>16</v>
      </c>
      <c r="E50" s="8" t="s">
        <v>171</v>
      </c>
      <c r="F50" s="64">
        <v>30200</v>
      </c>
      <c r="G50" s="44">
        <v>33000</v>
      </c>
      <c r="H50" s="68" t="s">
        <v>177</v>
      </c>
      <c r="I50" s="85" t="s">
        <v>158</v>
      </c>
      <c r="K50" s="97">
        <f t="shared" si="0"/>
        <v>33000</v>
      </c>
    </row>
    <row r="51" spans="1:11" s="4" customFormat="1" ht="21.75" customHeight="1" x14ac:dyDescent="0.25">
      <c r="A51" s="13">
        <v>43</v>
      </c>
      <c r="B51" s="15" t="s">
        <v>80</v>
      </c>
      <c r="C51" s="6" t="s">
        <v>79</v>
      </c>
      <c r="D51" s="8" t="s">
        <v>48</v>
      </c>
      <c r="E51" s="8" t="s">
        <v>172</v>
      </c>
      <c r="F51" s="64">
        <v>12500</v>
      </c>
      <c r="G51" s="44">
        <v>14000</v>
      </c>
      <c r="H51" s="68" t="s">
        <v>177</v>
      </c>
      <c r="I51" s="8" t="s">
        <v>155</v>
      </c>
      <c r="K51" s="97">
        <f t="shared" si="0"/>
        <v>14000</v>
      </c>
    </row>
    <row r="52" spans="1:11" s="4" customFormat="1" ht="21.75" customHeight="1" x14ac:dyDescent="0.25">
      <c r="A52" s="13">
        <v>44</v>
      </c>
      <c r="B52" s="15" t="s">
        <v>81</v>
      </c>
      <c r="C52" s="6" t="s">
        <v>82</v>
      </c>
      <c r="D52" s="8" t="s">
        <v>83</v>
      </c>
      <c r="E52" s="8" t="s">
        <v>173</v>
      </c>
      <c r="F52" s="64">
        <v>58000</v>
      </c>
      <c r="G52" s="44">
        <v>64000</v>
      </c>
      <c r="H52" s="68" t="s">
        <v>178</v>
      </c>
      <c r="I52" s="85" t="s">
        <v>231</v>
      </c>
      <c r="K52" s="97">
        <f t="shared" si="0"/>
        <v>64000</v>
      </c>
    </row>
    <row r="53" spans="1:11" s="4" customFormat="1" ht="21.75" customHeight="1" x14ac:dyDescent="0.25">
      <c r="A53" s="13">
        <v>45</v>
      </c>
      <c r="B53" s="60" t="s">
        <v>128</v>
      </c>
      <c r="C53" s="46" t="s">
        <v>129</v>
      </c>
      <c r="D53" s="47" t="s">
        <v>83</v>
      </c>
      <c r="E53" s="8"/>
      <c r="F53" s="64">
        <v>60500</v>
      </c>
      <c r="G53" s="44"/>
      <c r="H53" s="68"/>
      <c r="I53" s="45"/>
      <c r="K53" s="97">
        <f t="shared" si="0"/>
        <v>0</v>
      </c>
    </row>
    <row r="54" spans="1:11" s="4" customFormat="1" ht="21.75" customHeight="1" x14ac:dyDescent="0.25">
      <c r="A54" s="13"/>
      <c r="B54" s="15"/>
      <c r="C54" s="16" t="s">
        <v>84</v>
      </c>
      <c r="D54" s="5"/>
      <c r="E54" s="5"/>
      <c r="F54" s="64"/>
      <c r="G54" s="44"/>
      <c r="H54" s="68"/>
      <c r="I54" s="45"/>
      <c r="K54" s="97">
        <f t="shared" si="0"/>
        <v>0</v>
      </c>
    </row>
    <row r="55" spans="1:11" s="4" customFormat="1" ht="21.75" customHeight="1" x14ac:dyDescent="0.25">
      <c r="A55" s="13">
        <v>46</v>
      </c>
      <c r="B55" s="15" t="s">
        <v>85</v>
      </c>
      <c r="C55" s="6" t="s">
        <v>44</v>
      </c>
      <c r="D55" s="8" t="s">
        <v>16</v>
      </c>
      <c r="E55" s="8" t="s">
        <v>174</v>
      </c>
      <c r="F55" s="64">
        <v>32500</v>
      </c>
      <c r="G55" s="44">
        <v>34800</v>
      </c>
      <c r="H55" s="68" t="s">
        <v>177</v>
      </c>
      <c r="I55" s="8" t="s">
        <v>156</v>
      </c>
      <c r="K55" s="97">
        <f t="shared" si="0"/>
        <v>34800</v>
      </c>
    </row>
    <row r="56" spans="1:11" s="4" customFormat="1" ht="21.75" customHeight="1" x14ac:dyDescent="0.25">
      <c r="A56" s="13">
        <v>47</v>
      </c>
      <c r="B56" s="15" t="s">
        <v>86</v>
      </c>
      <c r="C56" s="6" t="s">
        <v>44</v>
      </c>
      <c r="D56" s="8" t="s">
        <v>48</v>
      </c>
      <c r="E56" s="8" t="s">
        <v>175</v>
      </c>
      <c r="F56" s="64">
        <v>13500</v>
      </c>
      <c r="G56" s="44">
        <v>14500</v>
      </c>
      <c r="H56" s="68" t="s">
        <v>177</v>
      </c>
      <c r="I56" s="8" t="s">
        <v>157</v>
      </c>
      <c r="K56" s="97">
        <f t="shared" si="0"/>
        <v>14500</v>
      </c>
    </row>
    <row r="57" spans="1:11" s="4" customFormat="1" ht="21.75" customHeight="1" x14ac:dyDescent="0.25">
      <c r="A57" s="13">
        <v>48</v>
      </c>
      <c r="B57" s="15" t="s">
        <v>87</v>
      </c>
      <c r="C57" s="6" t="s">
        <v>88</v>
      </c>
      <c r="D57" s="8" t="s">
        <v>83</v>
      </c>
      <c r="E57" s="8" t="s">
        <v>173</v>
      </c>
      <c r="F57" s="64">
        <v>65000</v>
      </c>
      <c r="G57" s="44">
        <v>67000</v>
      </c>
      <c r="H57" s="68" t="s">
        <v>179</v>
      </c>
      <c r="I57" s="85" t="s">
        <v>231</v>
      </c>
      <c r="K57" s="97">
        <f t="shared" si="0"/>
        <v>67000</v>
      </c>
    </row>
    <row r="58" spans="1:11" s="4" customFormat="1" ht="21.75" customHeight="1" x14ac:dyDescent="0.25">
      <c r="A58" s="13">
        <v>49</v>
      </c>
      <c r="B58" s="15" t="s">
        <v>89</v>
      </c>
      <c r="C58" s="6" t="s">
        <v>90</v>
      </c>
      <c r="D58" s="8" t="s">
        <v>16</v>
      </c>
      <c r="E58" s="8" t="s">
        <v>174</v>
      </c>
      <c r="F58" s="64">
        <v>32500</v>
      </c>
      <c r="G58" s="44">
        <v>34800</v>
      </c>
      <c r="H58" s="68" t="s">
        <v>177</v>
      </c>
      <c r="I58" s="8" t="s">
        <v>156</v>
      </c>
      <c r="K58" s="97">
        <f t="shared" si="0"/>
        <v>34800</v>
      </c>
    </row>
    <row r="59" spans="1:11" s="4" customFormat="1" ht="21.75" customHeight="1" x14ac:dyDescent="0.25">
      <c r="A59" s="13">
        <v>50</v>
      </c>
      <c r="B59" s="15" t="s">
        <v>91</v>
      </c>
      <c r="C59" s="6" t="s">
        <v>92</v>
      </c>
      <c r="D59" s="8" t="s">
        <v>16</v>
      </c>
      <c r="E59" s="8" t="s">
        <v>174</v>
      </c>
      <c r="F59" s="64">
        <v>32500</v>
      </c>
      <c r="G59" s="44">
        <v>34800</v>
      </c>
      <c r="H59" s="68" t="s">
        <v>177</v>
      </c>
      <c r="I59" s="8" t="s">
        <v>156</v>
      </c>
      <c r="K59" s="97">
        <f t="shared" si="0"/>
        <v>34800</v>
      </c>
    </row>
    <row r="60" spans="1:11" s="4" customFormat="1" ht="21.75" customHeight="1" x14ac:dyDescent="0.25">
      <c r="A60" s="13">
        <v>51</v>
      </c>
      <c r="B60" s="15" t="s">
        <v>93</v>
      </c>
      <c r="C60" s="6" t="s">
        <v>94</v>
      </c>
      <c r="D60" s="8" t="s">
        <v>16</v>
      </c>
      <c r="E60" s="8" t="s">
        <v>174</v>
      </c>
      <c r="F60" s="64">
        <v>32500</v>
      </c>
      <c r="G60" s="44">
        <v>34800</v>
      </c>
      <c r="H60" s="68" t="s">
        <v>177</v>
      </c>
      <c r="I60" s="8" t="s">
        <v>156</v>
      </c>
      <c r="K60" s="97">
        <f t="shared" si="0"/>
        <v>34800</v>
      </c>
    </row>
    <row r="61" spans="1:11" s="4" customFormat="1" ht="21.75" customHeight="1" x14ac:dyDescent="0.25">
      <c r="A61" s="13">
        <v>52</v>
      </c>
      <c r="B61" s="15" t="s">
        <v>95</v>
      </c>
      <c r="C61" s="6" t="s">
        <v>96</v>
      </c>
      <c r="D61" s="8" t="s">
        <v>16</v>
      </c>
      <c r="E61" s="8" t="s">
        <v>174</v>
      </c>
      <c r="F61" s="64">
        <v>32500</v>
      </c>
      <c r="G61" s="44">
        <v>34800</v>
      </c>
      <c r="H61" s="68" t="s">
        <v>177</v>
      </c>
      <c r="I61" s="8" t="s">
        <v>156</v>
      </c>
      <c r="K61" s="97">
        <f t="shared" si="0"/>
        <v>34800</v>
      </c>
    </row>
    <row r="62" spans="1:11" s="4" customFormat="1" ht="21.75" customHeight="1" x14ac:dyDescent="0.25">
      <c r="A62" s="13"/>
      <c r="B62" s="15"/>
      <c r="C62" s="16" t="s">
        <v>97</v>
      </c>
      <c r="D62" s="8"/>
      <c r="E62" s="8"/>
      <c r="F62" s="64"/>
      <c r="G62" s="44"/>
      <c r="H62" s="68"/>
      <c r="I62" s="45"/>
      <c r="K62" s="97">
        <f t="shared" si="0"/>
        <v>0</v>
      </c>
    </row>
    <row r="63" spans="1:11" s="4" customFormat="1" ht="21.75" customHeight="1" x14ac:dyDescent="0.25">
      <c r="A63" s="13">
        <v>53</v>
      </c>
      <c r="B63" s="15" t="s">
        <v>98</v>
      </c>
      <c r="C63" s="6" t="s">
        <v>99</v>
      </c>
      <c r="D63" s="8" t="s">
        <v>83</v>
      </c>
      <c r="E63" s="8" t="s">
        <v>173</v>
      </c>
      <c r="F63" s="64">
        <v>49000</v>
      </c>
      <c r="G63" s="44">
        <v>55000</v>
      </c>
      <c r="H63" s="68" t="s">
        <v>180</v>
      </c>
      <c r="I63" s="85" t="s">
        <v>231</v>
      </c>
      <c r="K63" s="97">
        <f t="shared" si="0"/>
        <v>55000</v>
      </c>
    </row>
    <row r="64" spans="1:11" s="4" customFormat="1" ht="21.75" customHeight="1" x14ac:dyDescent="0.25">
      <c r="A64" s="13">
        <v>54</v>
      </c>
      <c r="B64" s="15" t="s">
        <v>100</v>
      </c>
      <c r="C64" s="6" t="s">
        <v>101</v>
      </c>
      <c r="D64" s="8" t="s">
        <v>13</v>
      </c>
      <c r="E64" s="8" t="s">
        <v>170</v>
      </c>
      <c r="F64" s="64">
        <v>16500</v>
      </c>
      <c r="G64" s="44">
        <v>17200</v>
      </c>
      <c r="H64" s="68" t="s">
        <v>177</v>
      </c>
      <c r="I64" s="8" t="s">
        <v>154</v>
      </c>
      <c r="K64" s="97">
        <f t="shared" si="0"/>
        <v>17200</v>
      </c>
    </row>
    <row r="65" spans="1:11" s="4" customFormat="1" ht="21.75" customHeight="1" x14ac:dyDescent="0.25">
      <c r="A65" s="13">
        <v>55</v>
      </c>
      <c r="B65" s="15" t="s">
        <v>102</v>
      </c>
      <c r="C65" s="6" t="s">
        <v>103</v>
      </c>
      <c r="D65" s="8" t="s">
        <v>48</v>
      </c>
      <c r="E65" s="8" t="s">
        <v>172</v>
      </c>
      <c r="F65" s="64">
        <v>10500</v>
      </c>
      <c r="G65" s="44">
        <v>11800</v>
      </c>
      <c r="H65" s="68" t="s">
        <v>177</v>
      </c>
      <c r="I65" s="8" t="s">
        <v>155</v>
      </c>
      <c r="K65" s="97">
        <f t="shared" si="0"/>
        <v>11800</v>
      </c>
    </row>
    <row r="66" spans="1:11" s="4" customFormat="1" ht="21.75" customHeight="1" x14ac:dyDescent="0.25">
      <c r="A66" s="13">
        <v>56</v>
      </c>
      <c r="B66" s="15" t="s">
        <v>104</v>
      </c>
      <c r="C66" s="6" t="s">
        <v>105</v>
      </c>
      <c r="D66" s="8" t="s">
        <v>83</v>
      </c>
      <c r="E66" s="8" t="s">
        <v>173</v>
      </c>
      <c r="F66" s="64">
        <v>58000</v>
      </c>
      <c r="G66" s="44">
        <v>65000</v>
      </c>
      <c r="H66" s="68" t="s">
        <v>181</v>
      </c>
      <c r="I66" s="85" t="s">
        <v>231</v>
      </c>
      <c r="K66" s="97">
        <f t="shared" si="0"/>
        <v>65000</v>
      </c>
    </row>
    <row r="67" spans="1:11" s="4" customFormat="1" ht="21.75" customHeight="1" x14ac:dyDescent="0.25">
      <c r="A67" s="13">
        <v>57</v>
      </c>
      <c r="B67" s="15" t="s">
        <v>106</v>
      </c>
      <c r="C67" s="6" t="s">
        <v>107</v>
      </c>
      <c r="D67" s="8" t="s">
        <v>48</v>
      </c>
      <c r="E67" s="8" t="s">
        <v>172</v>
      </c>
      <c r="F67" s="64">
        <v>12500</v>
      </c>
      <c r="G67" s="44">
        <v>13900</v>
      </c>
      <c r="H67" s="68" t="s">
        <v>177</v>
      </c>
      <c r="I67" s="8" t="s">
        <v>155</v>
      </c>
      <c r="K67" s="97">
        <f t="shared" si="0"/>
        <v>13900</v>
      </c>
    </row>
    <row r="68" spans="1:11" s="4" customFormat="1" ht="21.75" customHeight="1" x14ac:dyDescent="0.25">
      <c r="A68" s="13">
        <v>58</v>
      </c>
      <c r="B68" s="15" t="s">
        <v>108</v>
      </c>
      <c r="C68" s="6" t="s">
        <v>103</v>
      </c>
      <c r="D68" s="8" t="s">
        <v>16</v>
      </c>
      <c r="E68" s="8" t="s">
        <v>171</v>
      </c>
      <c r="F68" s="64">
        <v>25500</v>
      </c>
      <c r="G68" s="44">
        <v>28500</v>
      </c>
      <c r="H68" s="68" t="s">
        <v>177</v>
      </c>
      <c r="I68" s="8" t="s">
        <v>158</v>
      </c>
      <c r="K68" s="97">
        <f t="shared" si="0"/>
        <v>28500</v>
      </c>
    </row>
    <row r="69" spans="1:11" s="4" customFormat="1" ht="21.75" customHeight="1" x14ac:dyDescent="0.25">
      <c r="A69" s="13">
        <v>59</v>
      </c>
      <c r="B69" s="15" t="s">
        <v>109</v>
      </c>
      <c r="C69" s="6" t="s">
        <v>107</v>
      </c>
      <c r="D69" s="8" t="s">
        <v>16</v>
      </c>
      <c r="E69" s="8" t="s">
        <v>171</v>
      </c>
      <c r="F69" s="64">
        <v>29500</v>
      </c>
      <c r="G69" s="44">
        <v>33500</v>
      </c>
      <c r="H69" s="68" t="s">
        <v>177</v>
      </c>
      <c r="I69" s="8" t="s">
        <v>158</v>
      </c>
      <c r="K69" s="97">
        <f t="shared" si="0"/>
        <v>33500</v>
      </c>
    </row>
    <row r="70" spans="1:11" s="4" customFormat="1" ht="21.75" customHeight="1" x14ac:dyDescent="0.25">
      <c r="A70" s="13">
        <v>60</v>
      </c>
      <c r="B70" s="15" t="s">
        <v>110</v>
      </c>
      <c r="C70" s="6" t="s">
        <v>111</v>
      </c>
      <c r="D70" s="8" t="s">
        <v>67</v>
      </c>
      <c r="E70" s="8" t="s">
        <v>171</v>
      </c>
      <c r="F70" s="64">
        <v>26000</v>
      </c>
      <c r="G70" s="44">
        <v>28200</v>
      </c>
      <c r="H70" s="68" t="s">
        <v>177</v>
      </c>
      <c r="I70" s="8" t="s">
        <v>158</v>
      </c>
      <c r="K70" s="97">
        <f t="shared" ref="K70:K79" si="1">G70+J70</f>
        <v>28200</v>
      </c>
    </row>
    <row r="71" spans="1:11" s="4" customFormat="1" ht="21.75" customHeight="1" x14ac:dyDescent="0.25">
      <c r="A71" s="13">
        <v>61</v>
      </c>
      <c r="B71" s="15" t="s">
        <v>112</v>
      </c>
      <c r="C71" s="6" t="s">
        <v>111</v>
      </c>
      <c r="D71" s="8" t="s">
        <v>83</v>
      </c>
      <c r="E71" s="8" t="s">
        <v>173</v>
      </c>
      <c r="F71" s="64">
        <v>55000</v>
      </c>
      <c r="G71" s="44">
        <v>59200</v>
      </c>
      <c r="H71" s="68" t="s">
        <v>181</v>
      </c>
      <c r="I71" s="85" t="s">
        <v>231</v>
      </c>
      <c r="K71" s="97">
        <f t="shared" si="1"/>
        <v>59200</v>
      </c>
    </row>
    <row r="72" spans="1:11" s="4" customFormat="1" ht="21.75" customHeight="1" x14ac:dyDescent="0.25">
      <c r="A72" s="13"/>
      <c r="B72" s="15"/>
      <c r="C72" s="16" t="s">
        <v>113</v>
      </c>
      <c r="D72" s="8"/>
      <c r="E72" s="8"/>
      <c r="F72" s="64"/>
      <c r="G72" s="44"/>
      <c r="H72" s="68"/>
      <c r="I72" s="45"/>
      <c r="K72" s="97">
        <f t="shared" si="1"/>
        <v>0</v>
      </c>
    </row>
    <row r="73" spans="1:11" s="4" customFormat="1" ht="21.75" customHeight="1" x14ac:dyDescent="0.25">
      <c r="A73" s="13">
        <v>62</v>
      </c>
      <c r="B73" s="15" t="s">
        <v>114</v>
      </c>
      <c r="C73" s="6" t="s">
        <v>115</v>
      </c>
      <c r="D73" s="8" t="s">
        <v>76</v>
      </c>
      <c r="E73" s="8" t="s">
        <v>172</v>
      </c>
      <c r="F73" s="64">
        <v>17500</v>
      </c>
      <c r="G73" s="44">
        <v>18000</v>
      </c>
      <c r="H73" s="68"/>
      <c r="I73" s="8" t="s">
        <v>155</v>
      </c>
      <c r="K73" s="97">
        <f t="shared" si="1"/>
        <v>18000</v>
      </c>
    </row>
    <row r="74" spans="1:11" s="4" customFormat="1" ht="21.75" customHeight="1" x14ac:dyDescent="0.25">
      <c r="A74" s="13">
        <v>63</v>
      </c>
      <c r="B74" s="15" t="s">
        <v>116</v>
      </c>
      <c r="C74" s="6" t="s">
        <v>117</v>
      </c>
      <c r="D74" s="8" t="s">
        <v>67</v>
      </c>
      <c r="E74" s="8" t="s">
        <v>175</v>
      </c>
      <c r="F74" s="64">
        <v>21500</v>
      </c>
      <c r="G74" s="44">
        <v>22000</v>
      </c>
      <c r="H74" s="68"/>
      <c r="I74" s="8" t="s">
        <v>157</v>
      </c>
      <c r="K74" s="97">
        <f t="shared" si="1"/>
        <v>22000</v>
      </c>
    </row>
    <row r="75" spans="1:11" s="4" customFormat="1" ht="21.75" customHeight="1" x14ac:dyDescent="0.25">
      <c r="A75" s="13">
        <v>64</v>
      </c>
      <c r="B75" s="61" t="s">
        <v>234</v>
      </c>
      <c r="C75" s="46" t="s">
        <v>233</v>
      </c>
      <c r="D75" s="47" t="s">
        <v>4</v>
      </c>
      <c r="E75" s="7"/>
      <c r="F75" s="56"/>
      <c r="G75" s="56">
        <v>21500</v>
      </c>
      <c r="H75" s="7"/>
      <c r="I75" s="7"/>
      <c r="K75" s="97">
        <f t="shared" si="1"/>
        <v>21500</v>
      </c>
    </row>
    <row r="76" spans="1:11" s="4" customFormat="1" ht="21.75" customHeight="1" x14ac:dyDescent="0.25">
      <c r="A76" s="13">
        <v>65</v>
      </c>
      <c r="B76" s="61" t="s">
        <v>130</v>
      </c>
      <c r="C76" s="46" t="s">
        <v>131</v>
      </c>
      <c r="D76" s="47" t="s">
        <v>36</v>
      </c>
      <c r="E76" s="8"/>
      <c r="F76" s="64">
        <v>43000</v>
      </c>
      <c r="G76" s="44">
        <v>43000</v>
      </c>
      <c r="H76" s="8"/>
      <c r="I76" s="8"/>
      <c r="K76" s="97">
        <f t="shared" si="1"/>
        <v>43000</v>
      </c>
    </row>
    <row r="77" spans="1:11" s="4" customFormat="1" ht="21.75" customHeight="1" x14ac:dyDescent="0.25">
      <c r="A77" s="13">
        <v>66</v>
      </c>
      <c r="B77" s="61" t="s">
        <v>132</v>
      </c>
      <c r="C77" s="46" t="s">
        <v>133</v>
      </c>
      <c r="D77" s="47" t="s">
        <v>83</v>
      </c>
      <c r="E77" s="8"/>
      <c r="F77" s="64">
        <v>58000</v>
      </c>
      <c r="G77" s="44">
        <v>63000</v>
      </c>
      <c r="H77" s="8"/>
      <c r="I77" s="8"/>
      <c r="K77" s="97">
        <f t="shared" si="1"/>
        <v>63000</v>
      </c>
    </row>
    <row r="78" spans="1:11" s="4" customFormat="1" ht="21.75" customHeight="1" x14ac:dyDescent="0.25">
      <c r="A78" s="13">
        <v>67</v>
      </c>
      <c r="B78" s="61" t="s">
        <v>134</v>
      </c>
      <c r="C78" s="46" t="s">
        <v>135</v>
      </c>
      <c r="D78" s="47" t="s">
        <v>48</v>
      </c>
      <c r="E78" s="8"/>
      <c r="F78" s="64">
        <v>12500</v>
      </c>
      <c r="G78" s="44">
        <v>13500</v>
      </c>
      <c r="H78" s="8"/>
      <c r="I78" s="8"/>
      <c r="K78" s="97">
        <f t="shared" si="1"/>
        <v>13500</v>
      </c>
    </row>
    <row r="79" spans="1:11" s="4" customFormat="1" ht="21.75" customHeight="1" x14ac:dyDescent="0.25">
      <c r="A79" s="13">
        <v>68</v>
      </c>
      <c r="B79" s="61" t="s">
        <v>136</v>
      </c>
      <c r="C79" s="46" t="s">
        <v>135</v>
      </c>
      <c r="D79" s="47" t="s">
        <v>16</v>
      </c>
      <c r="E79" s="8"/>
      <c r="F79" s="64">
        <v>29500</v>
      </c>
      <c r="G79" s="44">
        <v>31900</v>
      </c>
      <c r="H79" s="8"/>
      <c r="I79" s="8"/>
      <c r="K79" s="97">
        <f t="shared" si="1"/>
        <v>31900</v>
      </c>
    </row>
    <row r="80" spans="1:11" s="4" customFormat="1" ht="30.75" customHeight="1" x14ac:dyDescent="0.25">
      <c r="A80" s="14"/>
      <c r="B80" s="14"/>
      <c r="C80" s="14"/>
      <c r="D80" s="14"/>
      <c r="E80" s="14"/>
      <c r="F80" s="25"/>
      <c r="G80" s="25"/>
      <c r="H80" s="25"/>
      <c r="I80" s="12"/>
    </row>
    <row r="81" spans="1:8" s="4" customFormat="1" ht="15.75" x14ac:dyDescent="0.25">
      <c r="A81" s="11"/>
      <c r="B81" s="11"/>
      <c r="F81" s="26"/>
      <c r="G81" s="26"/>
      <c r="H81" s="70"/>
    </row>
  </sheetData>
  <mergeCells count="8">
    <mergeCell ref="A1:I1"/>
    <mergeCell ref="A2:A3"/>
    <mergeCell ref="B2:B3"/>
    <mergeCell ref="C2:C3"/>
    <mergeCell ref="D2:D3"/>
    <mergeCell ref="E2:E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0"/>
  <sheetViews>
    <sheetView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0.140625" style="2" customWidth="1"/>
    <col min="7" max="7" width="11.140625" style="2" customWidth="1"/>
    <col min="8" max="8" width="27.28515625" style="2" bestFit="1" customWidth="1"/>
    <col min="9" max="16384" width="9" style="2"/>
  </cols>
  <sheetData>
    <row r="1" spans="1:8" ht="37.5" customHeight="1" x14ac:dyDescent="0.25">
      <c r="A1" s="120" t="s">
        <v>121</v>
      </c>
      <c r="B1" s="120"/>
      <c r="C1" s="120"/>
      <c r="D1" s="120"/>
      <c r="E1" s="120"/>
      <c r="F1" s="120"/>
      <c r="G1" s="120"/>
      <c r="H1" s="120"/>
    </row>
    <row r="2" spans="1:8" s="4" customFormat="1" ht="38.25" customHeight="1" x14ac:dyDescent="0.25">
      <c r="A2" s="93" t="s">
        <v>118</v>
      </c>
      <c r="B2" s="93" t="s">
        <v>120</v>
      </c>
      <c r="C2" s="93" t="s">
        <v>0</v>
      </c>
      <c r="D2" s="94" t="s">
        <v>119</v>
      </c>
      <c r="E2" s="95" t="s">
        <v>164</v>
      </c>
      <c r="F2" s="129" t="s">
        <v>147</v>
      </c>
      <c r="G2" s="130"/>
      <c r="H2" s="96" t="s">
        <v>137</v>
      </c>
    </row>
    <row r="3" spans="1:8" s="4" customFormat="1" ht="21.75" customHeight="1" x14ac:dyDescent="0.25">
      <c r="A3" s="51"/>
      <c r="B3" s="16"/>
      <c r="C3" s="16" t="s">
        <v>1</v>
      </c>
      <c r="D3" s="50"/>
      <c r="E3" s="50"/>
      <c r="F3" s="50"/>
      <c r="G3" s="50"/>
      <c r="H3" s="50"/>
    </row>
    <row r="4" spans="1:8" s="4" customFormat="1" ht="20.25" customHeight="1" x14ac:dyDescent="0.25">
      <c r="A4" s="13">
        <v>1</v>
      </c>
      <c r="B4" s="15" t="s">
        <v>2</v>
      </c>
      <c r="C4" s="6" t="s">
        <v>3</v>
      </c>
      <c r="D4" s="5" t="s">
        <v>4</v>
      </c>
      <c r="E4" s="8" t="s">
        <v>165</v>
      </c>
      <c r="F4" s="52">
        <v>19400</v>
      </c>
      <c r="G4" s="52">
        <v>23300</v>
      </c>
      <c r="H4" s="8" t="s">
        <v>151</v>
      </c>
    </row>
    <row r="5" spans="1:8" s="4" customFormat="1" ht="20.25" customHeight="1" x14ac:dyDescent="0.25">
      <c r="A5" s="13">
        <v>2</v>
      </c>
      <c r="B5" s="15" t="s">
        <v>5</v>
      </c>
      <c r="C5" s="6" t="s">
        <v>6</v>
      </c>
      <c r="D5" s="5" t="s">
        <v>4</v>
      </c>
      <c r="E5" s="8" t="s">
        <v>165</v>
      </c>
      <c r="F5" s="52">
        <v>19400</v>
      </c>
      <c r="G5" s="52">
        <v>23300</v>
      </c>
      <c r="H5" s="8" t="s">
        <v>151</v>
      </c>
    </row>
    <row r="6" spans="1:8" s="4" customFormat="1" ht="20.25" customHeight="1" x14ac:dyDescent="0.25">
      <c r="A6" s="13">
        <v>3</v>
      </c>
      <c r="B6" s="15" t="s">
        <v>7</v>
      </c>
      <c r="C6" s="6" t="s">
        <v>8</v>
      </c>
      <c r="D6" s="5" t="s">
        <v>4</v>
      </c>
      <c r="E6" s="8" t="s">
        <v>165</v>
      </c>
      <c r="F6" s="52">
        <v>19400</v>
      </c>
      <c r="G6" s="52">
        <v>23300</v>
      </c>
      <c r="H6" s="8" t="s">
        <v>151</v>
      </c>
    </row>
    <row r="7" spans="1:8" s="4" customFormat="1" ht="20.25" customHeight="1" x14ac:dyDescent="0.25">
      <c r="A7" s="13">
        <v>4</v>
      </c>
      <c r="B7" s="15" t="s">
        <v>9</v>
      </c>
      <c r="C7" s="6" t="s">
        <v>10</v>
      </c>
      <c r="D7" s="5" t="s">
        <v>4</v>
      </c>
      <c r="E7" s="8" t="s">
        <v>165</v>
      </c>
      <c r="F7" s="52">
        <v>19400</v>
      </c>
      <c r="G7" s="52">
        <v>23300</v>
      </c>
      <c r="H7" s="8" t="s">
        <v>151</v>
      </c>
    </row>
    <row r="8" spans="1:8" s="4" customFormat="1" ht="20.25" customHeight="1" x14ac:dyDescent="0.25">
      <c r="A8" s="13">
        <v>5</v>
      </c>
      <c r="B8" s="15" t="s">
        <v>11</v>
      </c>
      <c r="C8" s="6" t="s">
        <v>12</v>
      </c>
      <c r="D8" s="5" t="s">
        <v>13</v>
      </c>
      <c r="E8" s="8" t="s">
        <v>166</v>
      </c>
      <c r="F8" s="52">
        <v>23700</v>
      </c>
      <c r="G8" s="52">
        <v>28500</v>
      </c>
      <c r="H8" s="8" t="s">
        <v>152</v>
      </c>
    </row>
    <row r="9" spans="1:8" s="4" customFormat="1" ht="20.25" customHeight="1" x14ac:dyDescent="0.25">
      <c r="A9" s="13">
        <v>6</v>
      </c>
      <c r="B9" s="15" t="s">
        <v>14</v>
      </c>
      <c r="C9" s="6" t="s">
        <v>10</v>
      </c>
      <c r="D9" s="5" t="s">
        <v>13</v>
      </c>
      <c r="E9" s="8" t="s">
        <v>166</v>
      </c>
      <c r="F9" s="52">
        <v>25500</v>
      </c>
      <c r="G9" s="52">
        <v>30600</v>
      </c>
      <c r="H9" s="8" t="s">
        <v>152</v>
      </c>
    </row>
    <row r="10" spans="1:8" s="4" customFormat="1" ht="20.25" customHeight="1" x14ac:dyDescent="0.25">
      <c r="A10" s="13">
        <v>7</v>
      </c>
      <c r="B10" s="15" t="s">
        <v>15</v>
      </c>
      <c r="C10" s="6" t="s">
        <v>3</v>
      </c>
      <c r="D10" s="5" t="s">
        <v>16</v>
      </c>
      <c r="E10" s="8" t="s">
        <v>166</v>
      </c>
      <c r="F10" s="52">
        <v>30800</v>
      </c>
      <c r="G10" s="52">
        <v>37000</v>
      </c>
      <c r="H10" s="8" t="s">
        <v>152</v>
      </c>
    </row>
    <row r="11" spans="1:8" s="4" customFormat="1" ht="20.25" customHeight="1" x14ac:dyDescent="0.25">
      <c r="A11" s="13">
        <v>8</v>
      </c>
      <c r="B11" s="15" t="s">
        <v>17</v>
      </c>
      <c r="C11" s="6" t="s">
        <v>10</v>
      </c>
      <c r="D11" s="5" t="s">
        <v>16</v>
      </c>
      <c r="E11" s="8" t="s">
        <v>166</v>
      </c>
      <c r="F11" s="52">
        <v>30800</v>
      </c>
      <c r="G11" s="52">
        <v>37000</v>
      </c>
      <c r="H11" s="8" t="s">
        <v>152</v>
      </c>
    </row>
    <row r="12" spans="1:8" s="4" customFormat="1" ht="20.25" customHeight="1" x14ac:dyDescent="0.25">
      <c r="A12" s="13">
        <v>9</v>
      </c>
      <c r="B12" s="15" t="s">
        <v>18</v>
      </c>
      <c r="C12" s="6" t="s">
        <v>19</v>
      </c>
      <c r="D12" s="5" t="s">
        <v>16</v>
      </c>
      <c r="E12" s="8" t="s">
        <v>166</v>
      </c>
      <c r="F12" s="52">
        <v>30800</v>
      </c>
      <c r="G12" s="52">
        <v>37000</v>
      </c>
      <c r="H12" s="8" t="s">
        <v>152</v>
      </c>
    </row>
    <row r="13" spans="1:8" s="4" customFormat="1" ht="20.25" customHeight="1" x14ac:dyDescent="0.25">
      <c r="A13" s="13"/>
      <c r="B13" s="15"/>
      <c r="C13" s="16" t="s">
        <v>20</v>
      </c>
      <c r="D13" s="5"/>
      <c r="E13" s="5"/>
      <c r="F13" s="53"/>
      <c r="G13" s="53"/>
      <c r="H13" s="45"/>
    </row>
    <row r="14" spans="1:8" s="4" customFormat="1" ht="20.25" customHeight="1" x14ac:dyDescent="0.25">
      <c r="A14" s="13">
        <v>10</v>
      </c>
      <c r="B14" s="15" t="s">
        <v>21</v>
      </c>
      <c r="C14" s="6" t="s">
        <v>22</v>
      </c>
      <c r="D14" s="8" t="s">
        <v>13</v>
      </c>
      <c r="E14" s="8" t="s">
        <v>167</v>
      </c>
      <c r="F14" s="52">
        <v>30600</v>
      </c>
      <c r="G14" s="52">
        <v>36700</v>
      </c>
      <c r="H14" s="85" t="s">
        <v>230</v>
      </c>
    </row>
    <row r="15" spans="1:8" s="4" customFormat="1" ht="20.25" customHeight="1" x14ac:dyDescent="0.25">
      <c r="A15" s="13">
        <v>11</v>
      </c>
      <c r="B15" s="15" t="s">
        <v>23</v>
      </c>
      <c r="C15" s="6" t="s">
        <v>24</v>
      </c>
      <c r="D15" s="8" t="s">
        <v>13</v>
      </c>
      <c r="E15" s="8" t="s">
        <v>167</v>
      </c>
      <c r="F15" s="52">
        <v>30600</v>
      </c>
      <c r="G15" s="52">
        <v>36700</v>
      </c>
      <c r="H15" s="85" t="s">
        <v>230</v>
      </c>
    </row>
    <row r="16" spans="1:8" s="4" customFormat="1" ht="20.25" customHeight="1" x14ac:dyDescent="0.25">
      <c r="A16" s="13">
        <v>12</v>
      </c>
      <c r="B16" s="15" t="s">
        <v>25</v>
      </c>
      <c r="C16" s="6" t="s">
        <v>26</v>
      </c>
      <c r="D16" s="8" t="s">
        <v>13</v>
      </c>
      <c r="E16" s="8" t="s">
        <v>167</v>
      </c>
      <c r="F16" s="52">
        <v>30600</v>
      </c>
      <c r="G16" s="52">
        <v>36700</v>
      </c>
      <c r="H16" s="85" t="s">
        <v>230</v>
      </c>
    </row>
    <row r="17" spans="1:8" s="4" customFormat="1" ht="20.25" customHeight="1" x14ac:dyDescent="0.25">
      <c r="A17" s="13">
        <v>13</v>
      </c>
      <c r="B17" s="15" t="s">
        <v>27</v>
      </c>
      <c r="C17" s="6" t="s">
        <v>28</v>
      </c>
      <c r="D17" s="8" t="s">
        <v>13</v>
      </c>
      <c r="E17" s="8" t="s">
        <v>167</v>
      </c>
      <c r="F17" s="52">
        <v>29200</v>
      </c>
      <c r="G17" s="52">
        <v>35000</v>
      </c>
      <c r="H17" s="85" t="s">
        <v>230</v>
      </c>
    </row>
    <row r="18" spans="1:8" s="4" customFormat="1" ht="20.25" customHeight="1" x14ac:dyDescent="0.25">
      <c r="A18" s="13">
        <v>14</v>
      </c>
      <c r="B18" s="15" t="s">
        <v>29</v>
      </c>
      <c r="C18" s="6" t="s">
        <v>12</v>
      </c>
      <c r="D18" s="8" t="s">
        <v>13</v>
      </c>
      <c r="E18" s="8" t="s">
        <v>167</v>
      </c>
      <c r="F18" s="52">
        <v>29200</v>
      </c>
      <c r="G18" s="52">
        <v>35000</v>
      </c>
      <c r="H18" s="85" t="s">
        <v>230</v>
      </c>
    </row>
    <row r="19" spans="1:8" s="4" customFormat="1" ht="20.25" customHeight="1" x14ac:dyDescent="0.25">
      <c r="A19" s="13">
        <v>15</v>
      </c>
      <c r="B19" s="19" t="s">
        <v>123</v>
      </c>
      <c r="C19" s="46" t="s">
        <v>22</v>
      </c>
      <c r="D19" s="47" t="s">
        <v>67</v>
      </c>
      <c r="E19" s="23" t="s">
        <v>168</v>
      </c>
      <c r="F19" s="106"/>
      <c r="G19" s="106"/>
      <c r="H19" s="107"/>
    </row>
    <row r="20" spans="1:8" s="4" customFormat="1" ht="20.25" customHeight="1" x14ac:dyDescent="0.25">
      <c r="A20" s="13">
        <v>16</v>
      </c>
      <c r="B20" s="19" t="s">
        <v>124</v>
      </c>
      <c r="C20" s="46" t="s">
        <v>24</v>
      </c>
      <c r="D20" s="47" t="s">
        <v>67</v>
      </c>
      <c r="E20" s="23" t="s">
        <v>168</v>
      </c>
      <c r="F20" s="106"/>
      <c r="G20" s="106"/>
      <c r="H20" s="107"/>
    </row>
    <row r="21" spans="1:8" s="4" customFormat="1" ht="20.25" customHeight="1" x14ac:dyDescent="0.25">
      <c r="A21" s="13">
        <v>17</v>
      </c>
      <c r="B21" s="19" t="s">
        <v>125</v>
      </c>
      <c r="C21" s="46" t="s">
        <v>26</v>
      </c>
      <c r="D21" s="47" t="s">
        <v>67</v>
      </c>
      <c r="E21" s="23" t="s">
        <v>168</v>
      </c>
      <c r="F21" s="106"/>
      <c r="G21" s="106"/>
      <c r="H21" s="107"/>
    </row>
    <row r="22" spans="1:8" s="4" customFormat="1" ht="20.25" customHeight="1" x14ac:dyDescent="0.25">
      <c r="A22" s="13">
        <v>18</v>
      </c>
      <c r="B22" s="19" t="s">
        <v>126</v>
      </c>
      <c r="C22" s="46" t="s">
        <v>28</v>
      </c>
      <c r="D22" s="47" t="s">
        <v>67</v>
      </c>
      <c r="E22" s="23" t="s">
        <v>168</v>
      </c>
      <c r="F22" s="106"/>
      <c r="G22" s="106"/>
      <c r="H22" s="107"/>
    </row>
    <row r="23" spans="1:8" s="4" customFormat="1" ht="20.25" customHeight="1" x14ac:dyDescent="0.25">
      <c r="A23" s="13">
        <v>19</v>
      </c>
      <c r="B23" s="19" t="s">
        <v>127</v>
      </c>
      <c r="C23" s="46" t="s">
        <v>12</v>
      </c>
      <c r="D23" s="47" t="s">
        <v>67</v>
      </c>
      <c r="E23" s="23" t="s">
        <v>168</v>
      </c>
      <c r="F23" s="106"/>
      <c r="G23" s="106"/>
      <c r="H23" s="107"/>
    </row>
    <row r="24" spans="1:8" s="4" customFormat="1" ht="20.25" customHeight="1" x14ac:dyDescent="0.25">
      <c r="A24" s="13">
        <v>20</v>
      </c>
      <c r="B24" s="15" t="s">
        <v>30</v>
      </c>
      <c r="C24" s="6" t="s">
        <v>31</v>
      </c>
      <c r="D24" s="8" t="s">
        <v>32</v>
      </c>
      <c r="E24" s="8" t="s">
        <v>168</v>
      </c>
      <c r="F24" s="52">
        <v>39600</v>
      </c>
      <c r="G24" s="52">
        <v>47500</v>
      </c>
      <c r="H24" s="45"/>
    </row>
    <row r="25" spans="1:8" s="4" customFormat="1" ht="20.25" customHeight="1" x14ac:dyDescent="0.25">
      <c r="A25" s="13"/>
      <c r="B25" s="15"/>
      <c r="C25" s="16" t="s">
        <v>33</v>
      </c>
      <c r="D25" s="8"/>
      <c r="E25" s="8"/>
      <c r="F25" s="54"/>
      <c r="G25" s="54"/>
      <c r="H25" s="48"/>
    </row>
    <row r="26" spans="1:8" s="4" customFormat="1" ht="20.25" customHeight="1" x14ac:dyDescent="0.25">
      <c r="A26" s="13">
        <v>21</v>
      </c>
      <c r="B26" s="15" t="s">
        <v>34</v>
      </c>
      <c r="C26" s="6" t="s">
        <v>35</v>
      </c>
      <c r="D26" s="8" t="s">
        <v>36</v>
      </c>
      <c r="E26" s="8" t="s">
        <v>166</v>
      </c>
      <c r="F26" s="52">
        <v>22300</v>
      </c>
      <c r="G26" s="52">
        <v>26800</v>
      </c>
      <c r="H26" s="8" t="s">
        <v>152</v>
      </c>
    </row>
    <row r="27" spans="1:8" s="4" customFormat="1" ht="20.25" customHeight="1" x14ac:dyDescent="0.25">
      <c r="A27" s="13">
        <v>22</v>
      </c>
      <c r="B27" s="15" t="s">
        <v>37</v>
      </c>
      <c r="C27" s="6" t="s">
        <v>38</v>
      </c>
      <c r="D27" s="8" t="s">
        <v>36</v>
      </c>
      <c r="E27" s="8" t="s">
        <v>166</v>
      </c>
      <c r="F27" s="52">
        <v>22300</v>
      </c>
      <c r="G27" s="52">
        <v>26800</v>
      </c>
      <c r="H27" s="8" t="s">
        <v>152</v>
      </c>
    </row>
    <row r="28" spans="1:8" s="4" customFormat="1" ht="20.25" customHeight="1" x14ac:dyDescent="0.25">
      <c r="A28" s="13">
        <v>23</v>
      </c>
      <c r="B28" s="15" t="s">
        <v>39</v>
      </c>
      <c r="C28" s="6" t="s">
        <v>40</v>
      </c>
      <c r="D28" s="8" t="s">
        <v>36</v>
      </c>
      <c r="E28" s="8" t="s">
        <v>166</v>
      </c>
      <c r="F28" s="52">
        <v>22000</v>
      </c>
      <c r="G28" s="52">
        <v>26400</v>
      </c>
      <c r="H28" s="8" t="s">
        <v>152</v>
      </c>
    </row>
    <row r="29" spans="1:8" s="4" customFormat="1" ht="20.25" customHeight="1" x14ac:dyDescent="0.25">
      <c r="A29" s="13">
        <v>24</v>
      </c>
      <c r="B29" s="15" t="s">
        <v>41</v>
      </c>
      <c r="C29" s="6" t="s">
        <v>42</v>
      </c>
      <c r="D29" s="8" t="s">
        <v>36</v>
      </c>
      <c r="E29" s="8" t="s">
        <v>166</v>
      </c>
      <c r="F29" s="52">
        <v>22000</v>
      </c>
      <c r="G29" s="52">
        <v>26400</v>
      </c>
      <c r="H29" s="8" t="s">
        <v>152</v>
      </c>
    </row>
    <row r="30" spans="1:8" s="4" customFormat="1" ht="20.25" customHeight="1" x14ac:dyDescent="0.25">
      <c r="A30" s="13">
        <v>25</v>
      </c>
      <c r="B30" s="15" t="s">
        <v>43</v>
      </c>
      <c r="C30" s="6" t="s">
        <v>44</v>
      </c>
      <c r="D30" s="8" t="s">
        <v>36</v>
      </c>
      <c r="E30" s="8" t="s">
        <v>166</v>
      </c>
      <c r="F30" s="52">
        <v>22000</v>
      </c>
      <c r="G30" s="52">
        <v>26400</v>
      </c>
      <c r="H30" s="45"/>
    </row>
    <row r="31" spans="1:8" s="4" customFormat="1" ht="20.25" customHeight="1" x14ac:dyDescent="0.25">
      <c r="A31" s="13"/>
      <c r="B31" s="15"/>
      <c r="C31" s="16" t="s">
        <v>45</v>
      </c>
      <c r="D31" s="8"/>
      <c r="E31" s="9"/>
      <c r="F31" s="55"/>
      <c r="G31" s="55"/>
      <c r="H31" s="45"/>
    </row>
    <row r="32" spans="1:8" s="4" customFormat="1" ht="20.25" customHeight="1" x14ac:dyDescent="0.25">
      <c r="A32" s="13">
        <v>26</v>
      </c>
      <c r="B32" s="15" t="s">
        <v>46</v>
      </c>
      <c r="C32" s="6" t="s">
        <v>47</v>
      </c>
      <c r="D32" s="5" t="s">
        <v>48</v>
      </c>
      <c r="E32" s="8" t="s">
        <v>169</v>
      </c>
      <c r="F32" s="52">
        <v>12700</v>
      </c>
      <c r="G32" s="52">
        <v>15300</v>
      </c>
      <c r="H32" s="8" t="s">
        <v>153</v>
      </c>
    </row>
    <row r="33" spans="1:8" s="4" customFormat="1" ht="20.25" customHeight="1" x14ac:dyDescent="0.25">
      <c r="A33" s="13">
        <v>27</v>
      </c>
      <c r="B33" s="15" t="s">
        <v>49</v>
      </c>
      <c r="C33" s="6" t="s">
        <v>50</v>
      </c>
      <c r="D33" s="5" t="s">
        <v>48</v>
      </c>
      <c r="E33" s="8" t="s">
        <v>169</v>
      </c>
      <c r="F33" s="52">
        <v>12500</v>
      </c>
      <c r="G33" s="52">
        <v>15000</v>
      </c>
      <c r="H33" s="8" t="s">
        <v>153</v>
      </c>
    </row>
    <row r="34" spans="1:8" s="4" customFormat="1" ht="20.25" customHeight="1" x14ac:dyDescent="0.25">
      <c r="A34" s="13">
        <v>28</v>
      </c>
      <c r="B34" s="15" t="s">
        <v>51</v>
      </c>
      <c r="C34" s="6" t="s">
        <v>52</v>
      </c>
      <c r="D34" s="5" t="s">
        <v>48</v>
      </c>
      <c r="E34" s="8" t="s">
        <v>169</v>
      </c>
      <c r="F34" s="52">
        <v>12500</v>
      </c>
      <c r="G34" s="52">
        <v>15000</v>
      </c>
      <c r="H34" s="8" t="s">
        <v>153</v>
      </c>
    </row>
    <row r="35" spans="1:8" s="4" customFormat="1" ht="20.25" customHeight="1" x14ac:dyDescent="0.25">
      <c r="A35" s="13">
        <v>29</v>
      </c>
      <c r="B35" s="15" t="s">
        <v>53</v>
      </c>
      <c r="C35" s="6" t="s">
        <v>54</v>
      </c>
      <c r="D35" s="5" t="s">
        <v>13</v>
      </c>
      <c r="E35" s="8" t="s">
        <v>170</v>
      </c>
      <c r="F35" s="52">
        <v>23500</v>
      </c>
      <c r="G35" s="52">
        <v>28200</v>
      </c>
      <c r="H35" s="8" t="s">
        <v>154</v>
      </c>
    </row>
    <row r="36" spans="1:8" s="4" customFormat="1" ht="20.25" customHeight="1" x14ac:dyDescent="0.25">
      <c r="A36" s="13">
        <v>30</v>
      </c>
      <c r="B36" s="15" t="s">
        <v>55</v>
      </c>
      <c r="C36" s="6" t="s">
        <v>56</v>
      </c>
      <c r="D36" s="5" t="s">
        <v>13</v>
      </c>
      <c r="E36" s="8" t="s">
        <v>170</v>
      </c>
      <c r="F36" s="52">
        <v>23500</v>
      </c>
      <c r="G36" s="52">
        <v>28200</v>
      </c>
      <c r="H36" s="8" t="s">
        <v>154</v>
      </c>
    </row>
    <row r="37" spans="1:8" s="4" customFormat="1" ht="20.25" customHeight="1" x14ac:dyDescent="0.25">
      <c r="A37" s="13">
        <v>31</v>
      </c>
      <c r="B37" s="15" t="s">
        <v>57</v>
      </c>
      <c r="C37" s="6" t="s">
        <v>58</v>
      </c>
      <c r="D37" s="5" t="s">
        <v>13</v>
      </c>
      <c r="E37" s="8" t="s">
        <v>170</v>
      </c>
      <c r="F37" s="52">
        <v>23100</v>
      </c>
      <c r="G37" s="52">
        <v>27700</v>
      </c>
      <c r="H37" s="8" t="s">
        <v>154</v>
      </c>
    </row>
    <row r="38" spans="1:8" s="4" customFormat="1" ht="20.25" customHeight="1" x14ac:dyDescent="0.25">
      <c r="A38" s="13">
        <v>32</v>
      </c>
      <c r="B38" s="15" t="s">
        <v>59</v>
      </c>
      <c r="C38" s="6" t="s">
        <v>60</v>
      </c>
      <c r="D38" s="5" t="s">
        <v>13</v>
      </c>
      <c r="E38" s="8" t="s">
        <v>170</v>
      </c>
      <c r="F38" s="52">
        <v>23100</v>
      </c>
      <c r="G38" s="52">
        <v>27700</v>
      </c>
      <c r="H38" s="8" t="s">
        <v>154</v>
      </c>
    </row>
    <row r="39" spans="1:8" s="4" customFormat="1" ht="20.25" customHeight="1" x14ac:dyDescent="0.25">
      <c r="A39" s="13">
        <v>33</v>
      </c>
      <c r="B39" s="15" t="s">
        <v>61</v>
      </c>
      <c r="C39" s="6" t="s">
        <v>62</v>
      </c>
      <c r="D39" s="5" t="s">
        <v>13</v>
      </c>
      <c r="E39" s="8" t="s">
        <v>170</v>
      </c>
      <c r="F39" s="52">
        <v>22400</v>
      </c>
      <c r="G39" s="52">
        <v>26900</v>
      </c>
      <c r="H39" s="8" t="s">
        <v>154</v>
      </c>
    </row>
    <row r="40" spans="1:8" s="4" customFormat="1" ht="20.25" customHeight="1" x14ac:dyDescent="0.25">
      <c r="A40" s="13">
        <v>34</v>
      </c>
      <c r="B40" s="15" t="s">
        <v>63</v>
      </c>
      <c r="C40" s="6" t="s">
        <v>64</v>
      </c>
      <c r="D40" s="5" t="s">
        <v>13</v>
      </c>
      <c r="E40" s="8" t="s">
        <v>170</v>
      </c>
      <c r="F40" s="52">
        <v>22400</v>
      </c>
      <c r="G40" s="52">
        <v>26900</v>
      </c>
      <c r="H40" s="8" t="s">
        <v>154</v>
      </c>
    </row>
    <row r="41" spans="1:8" s="4" customFormat="1" ht="20.25" customHeight="1" x14ac:dyDescent="0.25">
      <c r="A41" s="13">
        <v>35</v>
      </c>
      <c r="B41" s="15" t="s">
        <v>65</v>
      </c>
      <c r="C41" s="6" t="s">
        <v>66</v>
      </c>
      <c r="D41" s="5" t="s">
        <v>67</v>
      </c>
      <c r="E41" s="8" t="s">
        <v>170</v>
      </c>
      <c r="F41" s="52">
        <v>25600</v>
      </c>
      <c r="G41" s="52">
        <v>30700</v>
      </c>
      <c r="H41" s="8" t="s">
        <v>154</v>
      </c>
    </row>
    <row r="42" spans="1:8" s="4" customFormat="1" ht="20.25" customHeight="1" x14ac:dyDescent="0.25">
      <c r="A42" s="13">
        <v>36</v>
      </c>
      <c r="B42" s="15" t="s">
        <v>68</v>
      </c>
      <c r="C42" s="6" t="s">
        <v>69</v>
      </c>
      <c r="D42" s="5" t="s">
        <v>67</v>
      </c>
      <c r="E42" s="8" t="s">
        <v>170</v>
      </c>
      <c r="F42" s="52">
        <v>25600</v>
      </c>
      <c r="G42" s="52">
        <v>30700</v>
      </c>
      <c r="H42" s="8" t="s">
        <v>154</v>
      </c>
    </row>
    <row r="43" spans="1:8" s="4" customFormat="1" ht="20.25" customHeight="1" x14ac:dyDescent="0.25">
      <c r="A43" s="13">
        <v>37</v>
      </c>
      <c r="B43" s="15" t="s">
        <v>70</v>
      </c>
      <c r="C43" s="6" t="s">
        <v>71</v>
      </c>
      <c r="D43" s="5" t="s">
        <v>67</v>
      </c>
      <c r="E43" s="8" t="s">
        <v>170</v>
      </c>
      <c r="F43" s="52">
        <v>25100</v>
      </c>
      <c r="G43" s="52">
        <v>30100</v>
      </c>
      <c r="H43" s="8" t="s">
        <v>154</v>
      </c>
    </row>
    <row r="44" spans="1:8" s="4" customFormat="1" ht="20.25" customHeight="1" x14ac:dyDescent="0.25">
      <c r="A44" s="13">
        <v>38</v>
      </c>
      <c r="B44" s="15" t="s">
        <v>72</v>
      </c>
      <c r="C44" s="6" t="s">
        <v>69</v>
      </c>
      <c r="D44" s="5" t="s">
        <v>16</v>
      </c>
      <c r="E44" s="8" t="s">
        <v>170</v>
      </c>
      <c r="F44" s="52">
        <v>26700</v>
      </c>
      <c r="G44" s="52">
        <v>32100</v>
      </c>
      <c r="H44" s="8" t="s">
        <v>154</v>
      </c>
    </row>
    <row r="45" spans="1:8" s="4" customFormat="1" ht="20.25" customHeight="1" x14ac:dyDescent="0.25">
      <c r="A45" s="13">
        <v>39</v>
      </c>
      <c r="B45" s="15" t="s">
        <v>73</v>
      </c>
      <c r="C45" s="6" t="s">
        <v>66</v>
      </c>
      <c r="D45" s="5" t="s">
        <v>16</v>
      </c>
      <c r="E45" s="8" t="s">
        <v>170</v>
      </c>
      <c r="F45" s="52">
        <v>26700</v>
      </c>
      <c r="G45" s="52">
        <v>32100</v>
      </c>
      <c r="H45" s="8" t="s">
        <v>154</v>
      </c>
    </row>
    <row r="46" spans="1:8" s="4" customFormat="1" ht="20.25" customHeight="1" x14ac:dyDescent="0.25">
      <c r="A46" s="13">
        <v>40</v>
      </c>
      <c r="B46" s="15" t="s">
        <v>74</v>
      </c>
      <c r="C46" s="6" t="s">
        <v>71</v>
      </c>
      <c r="D46" s="5" t="s">
        <v>16</v>
      </c>
      <c r="E46" s="8" t="s">
        <v>170</v>
      </c>
      <c r="F46" s="52">
        <v>26200</v>
      </c>
      <c r="G46" s="52">
        <v>31500</v>
      </c>
      <c r="H46" s="8" t="s">
        <v>154</v>
      </c>
    </row>
    <row r="47" spans="1:8" s="4" customFormat="1" ht="20.25" customHeight="1" x14ac:dyDescent="0.25">
      <c r="A47" s="13">
        <v>41</v>
      </c>
      <c r="B47" s="15" t="s">
        <v>75</v>
      </c>
      <c r="C47" s="6" t="s">
        <v>58</v>
      </c>
      <c r="D47" s="5" t="s">
        <v>76</v>
      </c>
      <c r="E47" s="8" t="s">
        <v>170</v>
      </c>
      <c r="F47" s="52">
        <v>21800</v>
      </c>
      <c r="G47" s="52">
        <v>26200</v>
      </c>
      <c r="H47" s="8" t="s">
        <v>154</v>
      </c>
    </row>
    <row r="48" spans="1:8" s="4" customFormat="1" ht="20.25" customHeight="1" x14ac:dyDescent="0.25">
      <c r="A48" s="13"/>
      <c r="B48" s="10"/>
      <c r="C48" s="16" t="s">
        <v>77</v>
      </c>
      <c r="D48" s="5"/>
      <c r="E48" s="5"/>
      <c r="F48" s="53"/>
      <c r="G48" s="53"/>
      <c r="H48" s="45"/>
    </row>
    <row r="49" spans="1:8" s="4" customFormat="1" ht="20.25" customHeight="1" x14ac:dyDescent="0.25">
      <c r="A49" s="13">
        <v>42</v>
      </c>
      <c r="B49" s="15" t="s">
        <v>78</v>
      </c>
      <c r="C49" s="6" t="s">
        <v>79</v>
      </c>
      <c r="D49" s="8" t="s">
        <v>16</v>
      </c>
      <c r="E49" s="8" t="s">
        <v>171</v>
      </c>
      <c r="F49" s="52">
        <v>35800</v>
      </c>
      <c r="G49" s="52">
        <v>43000</v>
      </c>
      <c r="H49" s="85"/>
    </row>
    <row r="50" spans="1:8" s="4" customFormat="1" ht="20.25" customHeight="1" x14ac:dyDescent="0.25">
      <c r="A50" s="13">
        <v>43</v>
      </c>
      <c r="B50" s="15" t="s">
        <v>80</v>
      </c>
      <c r="C50" s="6" t="s">
        <v>79</v>
      </c>
      <c r="D50" s="8" t="s">
        <v>48</v>
      </c>
      <c r="E50" s="8" t="s">
        <v>172</v>
      </c>
      <c r="F50" s="52">
        <v>15800</v>
      </c>
      <c r="G50" s="52">
        <v>19000</v>
      </c>
      <c r="H50" s="8" t="s">
        <v>155</v>
      </c>
    </row>
    <row r="51" spans="1:8" s="4" customFormat="1" ht="20.25" customHeight="1" x14ac:dyDescent="0.25">
      <c r="A51" s="13">
        <v>44</v>
      </c>
      <c r="B51" s="15" t="s">
        <v>81</v>
      </c>
      <c r="C51" s="6" t="s">
        <v>82</v>
      </c>
      <c r="D51" s="8" t="s">
        <v>83</v>
      </c>
      <c r="E51" s="8" t="s">
        <v>173</v>
      </c>
      <c r="F51" s="52">
        <v>69900</v>
      </c>
      <c r="G51" s="52">
        <v>79000</v>
      </c>
      <c r="H51" s="8"/>
    </row>
    <row r="52" spans="1:8" s="4" customFormat="1" ht="20.25" customHeight="1" x14ac:dyDescent="0.25">
      <c r="A52" s="13">
        <v>45</v>
      </c>
      <c r="B52" s="60" t="s">
        <v>128</v>
      </c>
      <c r="C52" s="46" t="s">
        <v>129</v>
      </c>
      <c r="D52" s="47" t="s">
        <v>83</v>
      </c>
      <c r="E52" s="8"/>
      <c r="F52" s="56">
        <v>60500</v>
      </c>
      <c r="G52" s="56"/>
      <c r="H52" s="45"/>
    </row>
    <row r="53" spans="1:8" s="4" customFormat="1" ht="20.25" customHeight="1" x14ac:dyDescent="0.25">
      <c r="A53" s="13"/>
      <c r="B53" s="15"/>
      <c r="C53" s="16" t="s">
        <v>84</v>
      </c>
      <c r="D53" s="5"/>
      <c r="E53" s="5"/>
      <c r="F53" s="53"/>
      <c r="G53" s="53"/>
      <c r="H53" s="45"/>
    </row>
    <row r="54" spans="1:8" s="4" customFormat="1" ht="20.25" customHeight="1" x14ac:dyDescent="0.25">
      <c r="A54" s="13">
        <v>46</v>
      </c>
      <c r="B54" s="15" t="s">
        <v>85</v>
      </c>
      <c r="C54" s="6" t="s">
        <v>44</v>
      </c>
      <c r="D54" s="8" t="s">
        <v>16</v>
      </c>
      <c r="E54" s="8" t="s">
        <v>174</v>
      </c>
      <c r="F54" s="52">
        <v>38500</v>
      </c>
      <c r="G54" s="52">
        <v>46200</v>
      </c>
      <c r="H54" s="8" t="s">
        <v>156</v>
      </c>
    </row>
    <row r="55" spans="1:8" s="4" customFormat="1" ht="20.25" customHeight="1" x14ac:dyDescent="0.25">
      <c r="A55" s="13">
        <v>47</v>
      </c>
      <c r="B55" s="15" t="s">
        <v>86</v>
      </c>
      <c r="C55" s="6" t="s">
        <v>44</v>
      </c>
      <c r="D55" s="8" t="s">
        <v>48</v>
      </c>
      <c r="E55" s="8" t="s">
        <v>175</v>
      </c>
      <c r="F55" s="52">
        <v>17100</v>
      </c>
      <c r="G55" s="52">
        <v>20500</v>
      </c>
      <c r="H55" s="8" t="s">
        <v>157</v>
      </c>
    </row>
    <row r="56" spans="1:8" s="4" customFormat="1" ht="20.25" customHeight="1" x14ac:dyDescent="0.25">
      <c r="A56" s="13">
        <v>48</v>
      </c>
      <c r="B56" s="15" t="s">
        <v>87</v>
      </c>
      <c r="C56" s="6" t="s">
        <v>88</v>
      </c>
      <c r="D56" s="8" t="s">
        <v>83</v>
      </c>
      <c r="E56" s="8" t="s">
        <v>173</v>
      </c>
      <c r="F56" s="52">
        <v>74800</v>
      </c>
      <c r="G56" s="52">
        <v>84500</v>
      </c>
      <c r="H56" s="8"/>
    </row>
    <row r="57" spans="1:8" s="4" customFormat="1" ht="20.25" customHeight="1" x14ac:dyDescent="0.25">
      <c r="A57" s="13">
        <v>49</v>
      </c>
      <c r="B57" s="15" t="s">
        <v>89</v>
      </c>
      <c r="C57" s="6" t="s">
        <v>90</v>
      </c>
      <c r="D57" s="8" t="s">
        <v>16</v>
      </c>
      <c r="E57" s="8" t="s">
        <v>174</v>
      </c>
      <c r="F57" s="52">
        <v>38500</v>
      </c>
      <c r="G57" s="52">
        <v>46200</v>
      </c>
      <c r="H57" s="8" t="s">
        <v>156</v>
      </c>
    </row>
    <row r="58" spans="1:8" s="4" customFormat="1" ht="20.25" customHeight="1" x14ac:dyDescent="0.25">
      <c r="A58" s="13">
        <v>50</v>
      </c>
      <c r="B58" s="15" t="s">
        <v>91</v>
      </c>
      <c r="C58" s="6" t="s">
        <v>92</v>
      </c>
      <c r="D58" s="8" t="s">
        <v>16</v>
      </c>
      <c r="E58" s="8" t="s">
        <v>174</v>
      </c>
      <c r="F58" s="52">
        <v>38500</v>
      </c>
      <c r="G58" s="52">
        <v>46200</v>
      </c>
      <c r="H58" s="8" t="s">
        <v>156</v>
      </c>
    </row>
    <row r="59" spans="1:8" s="4" customFormat="1" ht="20.25" customHeight="1" x14ac:dyDescent="0.25">
      <c r="A59" s="13">
        <v>51</v>
      </c>
      <c r="B59" s="15" t="s">
        <v>93</v>
      </c>
      <c r="C59" s="6" t="s">
        <v>94</v>
      </c>
      <c r="D59" s="8" t="s">
        <v>16</v>
      </c>
      <c r="E59" s="8" t="s">
        <v>174</v>
      </c>
      <c r="F59" s="52">
        <v>38500</v>
      </c>
      <c r="G59" s="52">
        <v>46200</v>
      </c>
      <c r="H59" s="8" t="s">
        <v>156</v>
      </c>
    </row>
    <row r="60" spans="1:8" s="4" customFormat="1" ht="20.25" customHeight="1" x14ac:dyDescent="0.25">
      <c r="A60" s="13">
        <v>52</v>
      </c>
      <c r="B60" s="15" t="s">
        <v>95</v>
      </c>
      <c r="C60" s="6" t="s">
        <v>96</v>
      </c>
      <c r="D60" s="8" t="s">
        <v>16</v>
      </c>
      <c r="E60" s="8" t="s">
        <v>174</v>
      </c>
      <c r="F60" s="52">
        <v>38500</v>
      </c>
      <c r="G60" s="52">
        <v>46200</v>
      </c>
      <c r="H60" s="8" t="s">
        <v>156</v>
      </c>
    </row>
    <row r="61" spans="1:8" s="4" customFormat="1" ht="20.25" customHeight="1" x14ac:dyDescent="0.25">
      <c r="A61" s="13"/>
      <c r="B61" s="15"/>
      <c r="C61" s="16" t="s">
        <v>97</v>
      </c>
      <c r="D61" s="8"/>
      <c r="E61" s="8"/>
      <c r="F61" s="54"/>
      <c r="G61" s="54"/>
      <c r="H61" s="45"/>
    </row>
    <row r="62" spans="1:8" s="4" customFormat="1" ht="20.25" customHeight="1" x14ac:dyDescent="0.25">
      <c r="A62" s="13">
        <v>53</v>
      </c>
      <c r="B62" s="15" t="s">
        <v>98</v>
      </c>
      <c r="C62" s="6" t="s">
        <v>99</v>
      </c>
      <c r="D62" s="8" t="s">
        <v>83</v>
      </c>
      <c r="E62" s="8" t="s">
        <v>173</v>
      </c>
      <c r="F62" s="52">
        <v>58300</v>
      </c>
      <c r="G62" s="52">
        <v>66000</v>
      </c>
      <c r="H62" s="8"/>
    </row>
    <row r="63" spans="1:8" s="4" customFormat="1" ht="20.25" customHeight="1" x14ac:dyDescent="0.25">
      <c r="A63" s="13">
        <v>54</v>
      </c>
      <c r="B63" s="15" t="s">
        <v>100</v>
      </c>
      <c r="C63" s="6" t="s">
        <v>101</v>
      </c>
      <c r="D63" s="8" t="s">
        <v>13</v>
      </c>
      <c r="E63" s="8" t="s">
        <v>170</v>
      </c>
      <c r="F63" s="52">
        <v>20400</v>
      </c>
      <c r="G63" s="52">
        <v>24500</v>
      </c>
      <c r="H63" s="8" t="s">
        <v>154</v>
      </c>
    </row>
    <row r="64" spans="1:8" s="4" customFormat="1" ht="20.25" customHeight="1" x14ac:dyDescent="0.25">
      <c r="A64" s="13">
        <v>55</v>
      </c>
      <c r="B64" s="15" t="s">
        <v>102</v>
      </c>
      <c r="C64" s="6" t="s">
        <v>103</v>
      </c>
      <c r="D64" s="8" t="s">
        <v>48</v>
      </c>
      <c r="E64" s="8" t="s">
        <v>172</v>
      </c>
      <c r="F64" s="52">
        <v>13200</v>
      </c>
      <c r="G64" s="52">
        <v>15900</v>
      </c>
      <c r="H64" s="8" t="s">
        <v>155</v>
      </c>
    </row>
    <row r="65" spans="1:8" s="4" customFormat="1" ht="20.25" customHeight="1" x14ac:dyDescent="0.25">
      <c r="A65" s="13">
        <v>56</v>
      </c>
      <c r="B65" s="15" t="s">
        <v>104</v>
      </c>
      <c r="C65" s="6" t="s">
        <v>105</v>
      </c>
      <c r="D65" s="8" t="s">
        <v>83</v>
      </c>
      <c r="E65" s="8" t="s">
        <v>173</v>
      </c>
      <c r="F65" s="52">
        <v>68200</v>
      </c>
      <c r="G65" s="52">
        <v>77000</v>
      </c>
      <c r="H65" s="8"/>
    </row>
    <row r="66" spans="1:8" s="4" customFormat="1" ht="20.25" customHeight="1" x14ac:dyDescent="0.25">
      <c r="A66" s="13">
        <v>57</v>
      </c>
      <c r="B66" s="15" t="s">
        <v>106</v>
      </c>
      <c r="C66" s="6" t="s">
        <v>107</v>
      </c>
      <c r="D66" s="8" t="s">
        <v>48</v>
      </c>
      <c r="E66" s="8" t="s">
        <v>172</v>
      </c>
      <c r="F66" s="52">
        <v>15400</v>
      </c>
      <c r="G66" s="52">
        <v>18500</v>
      </c>
      <c r="H66" s="8" t="s">
        <v>155</v>
      </c>
    </row>
    <row r="67" spans="1:8" s="4" customFormat="1" ht="20.25" customHeight="1" x14ac:dyDescent="0.25">
      <c r="A67" s="13">
        <v>58</v>
      </c>
      <c r="B67" s="15" t="s">
        <v>108</v>
      </c>
      <c r="C67" s="6" t="s">
        <v>103</v>
      </c>
      <c r="D67" s="8" t="s">
        <v>16</v>
      </c>
      <c r="E67" s="8" t="s">
        <v>171</v>
      </c>
      <c r="F67" s="52">
        <v>31400</v>
      </c>
      <c r="G67" s="52">
        <v>37700</v>
      </c>
      <c r="H67" s="8" t="s">
        <v>158</v>
      </c>
    </row>
    <row r="68" spans="1:8" s="4" customFormat="1" ht="20.25" customHeight="1" x14ac:dyDescent="0.25">
      <c r="A68" s="13">
        <v>59</v>
      </c>
      <c r="B68" s="15" t="s">
        <v>109</v>
      </c>
      <c r="C68" s="6" t="s">
        <v>107</v>
      </c>
      <c r="D68" s="8" t="s">
        <v>16</v>
      </c>
      <c r="E68" s="8" t="s">
        <v>171</v>
      </c>
      <c r="F68" s="52">
        <v>35800</v>
      </c>
      <c r="G68" s="52">
        <v>43000</v>
      </c>
      <c r="H68" s="8" t="s">
        <v>158</v>
      </c>
    </row>
    <row r="69" spans="1:8" s="4" customFormat="1" ht="20.25" customHeight="1" x14ac:dyDescent="0.25">
      <c r="A69" s="13">
        <v>60</v>
      </c>
      <c r="B69" s="15" t="s">
        <v>110</v>
      </c>
      <c r="C69" s="6" t="s">
        <v>111</v>
      </c>
      <c r="D69" s="8" t="s">
        <v>67</v>
      </c>
      <c r="E69" s="8" t="s">
        <v>171</v>
      </c>
      <c r="F69" s="52">
        <v>31400</v>
      </c>
      <c r="G69" s="52">
        <v>37700</v>
      </c>
      <c r="H69" s="8" t="s">
        <v>158</v>
      </c>
    </row>
    <row r="70" spans="1:8" s="4" customFormat="1" ht="20.25" customHeight="1" x14ac:dyDescent="0.25">
      <c r="A70" s="13">
        <v>61</v>
      </c>
      <c r="B70" s="15" t="s">
        <v>112</v>
      </c>
      <c r="C70" s="6" t="s">
        <v>111</v>
      </c>
      <c r="D70" s="8" t="s">
        <v>83</v>
      </c>
      <c r="E70" s="8" t="s">
        <v>173</v>
      </c>
      <c r="F70" s="52">
        <v>64900</v>
      </c>
      <c r="G70" s="52">
        <v>73500</v>
      </c>
      <c r="H70" s="8"/>
    </row>
    <row r="71" spans="1:8" s="4" customFormat="1" ht="20.25" customHeight="1" x14ac:dyDescent="0.25">
      <c r="A71" s="13"/>
      <c r="B71" s="15"/>
      <c r="C71" s="16" t="s">
        <v>113</v>
      </c>
      <c r="D71" s="8"/>
      <c r="E71" s="8"/>
      <c r="F71" s="54"/>
      <c r="G71" s="54"/>
      <c r="H71" s="45"/>
    </row>
    <row r="72" spans="1:8" s="4" customFormat="1" ht="20.25" customHeight="1" x14ac:dyDescent="0.25">
      <c r="A72" s="13">
        <v>62</v>
      </c>
      <c r="B72" s="15" t="s">
        <v>114</v>
      </c>
      <c r="C72" s="6" t="s">
        <v>115</v>
      </c>
      <c r="D72" s="8" t="s">
        <v>76</v>
      </c>
      <c r="E72" s="8" t="s">
        <v>172</v>
      </c>
      <c r="F72" s="52">
        <v>21300</v>
      </c>
      <c r="G72" s="52">
        <v>25600</v>
      </c>
      <c r="H72" s="8" t="s">
        <v>155</v>
      </c>
    </row>
    <row r="73" spans="1:8" s="4" customFormat="1" ht="20.25" customHeight="1" x14ac:dyDescent="0.25">
      <c r="A73" s="13">
        <v>63</v>
      </c>
      <c r="B73" s="15" t="s">
        <v>116</v>
      </c>
      <c r="C73" s="6" t="s">
        <v>117</v>
      </c>
      <c r="D73" s="8" t="s">
        <v>67</v>
      </c>
      <c r="E73" s="8" t="s">
        <v>175</v>
      </c>
      <c r="F73" s="52">
        <v>25600</v>
      </c>
      <c r="G73" s="52">
        <v>30700</v>
      </c>
      <c r="H73" s="8" t="s">
        <v>157</v>
      </c>
    </row>
    <row r="74" spans="1:8" s="4" customFormat="1" ht="20.25" customHeight="1" x14ac:dyDescent="0.25">
      <c r="A74" s="13">
        <v>64</v>
      </c>
      <c r="B74" s="61" t="s">
        <v>234</v>
      </c>
      <c r="C74" s="46" t="s">
        <v>233</v>
      </c>
      <c r="D74" s="47" t="s">
        <v>4</v>
      </c>
      <c r="E74" s="7"/>
      <c r="F74" s="56"/>
      <c r="G74" s="56">
        <v>49000</v>
      </c>
      <c r="H74" s="7"/>
    </row>
    <row r="75" spans="1:8" s="4" customFormat="1" ht="20.25" customHeight="1" x14ac:dyDescent="0.25">
      <c r="A75" s="13">
        <v>65</v>
      </c>
      <c r="B75" s="61" t="s">
        <v>130</v>
      </c>
      <c r="C75" s="46" t="s">
        <v>131</v>
      </c>
      <c r="D75" s="47" t="s">
        <v>36</v>
      </c>
      <c r="E75" s="8"/>
      <c r="F75" s="56"/>
      <c r="G75" s="56">
        <v>53000</v>
      </c>
      <c r="H75" s="8"/>
    </row>
    <row r="76" spans="1:8" s="4" customFormat="1" ht="20.25" customHeight="1" x14ac:dyDescent="0.25">
      <c r="A76" s="13">
        <v>66</v>
      </c>
      <c r="B76" s="61" t="s">
        <v>132</v>
      </c>
      <c r="C76" s="46" t="s">
        <v>133</v>
      </c>
      <c r="D76" s="47" t="s">
        <v>83</v>
      </c>
      <c r="E76" s="8"/>
      <c r="F76" s="56"/>
      <c r="G76" s="56">
        <v>84700</v>
      </c>
      <c r="H76" s="8"/>
    </row>
    <row r="77" spans="1:8" s="4" customFormat="1" ht="20.25" customHeight="1" x14ac:dyDescent="0.25">
      <c r="A77" s="13">
        <v>67</v>
      </c>
      <c r="B77" s="61" t="s">
        <v>134</v>
      </c>
      <c r="C77" s="46" t="s">
        <v>135</v>
      </c>
      <c r="D77" s="47" t="s">
        <v>48</v>
      </c>
      <c r="E77" s="8"/>
      <c r="F77" s="56"/>
      <c r="G77" s="56">
        <v>18200</v>
      </c>
      <c r="H77" s="8"/>
    </row>
    <row r="78" spans="1:8" s="4" customFormat="1" ht="20.25" customHeight="1" x14ac:dyDescent="0.25">
      <c r="A78" s="13">
        <v>68</v>
      </c>
      <c r="B78" s="61" t="s">
        <v>136</v>
      </c>
      <c r="C78" s="46" t="s">
        <v>135</v>
      </c>
      <c r="D78" s="47" t="s">
        <v>16</v>
      </c>
      <c r="E78" s="8"/>
      <c r="F78" s="56"/>
      <c r="G78" s="56">
        <v>42900</v>
      </c>
      <c r="H78" s="8"/>
    </row>
    <row r="79" spans="1:8" s="4" customFormat="1" ht="29.25" customHeight="1" x14ac:dyDescent="0.25">
      <c r="A79" s="14"/>
      <c r="B79" s="14"/>
      <c r="C79" s="14"/>
      <c r="D79" s="14"/>
      <c r="E79" s="14"/>
      <c r="F79" s="100"/>
      <c r="G79" s="14"/>
      <c r="H79" s="12"/>
    </row>
    <row r="80" spans="1:8" s="4" customFormat="1" ht="15.75" x14ac:dyDescent="0.25">
      <c r="A80" s="11"/>
      <c r="B80" s="11"/>
      <c r="F80" s="83"/>
    </row>
  </sheetData>
  <mergeCells count="2">
    <mergeCell ref="A1:H1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9"/>
  <sheetViews>
    <sheetView zoomScaleNormal="100" workbookViewId="0"/>
  </sheetViews>
  <sheetFormatPr defaultRowHeight="18.75" customHeight="1" x14ac:dyDescent="0.25"/>
  <cols>
    <col min="1" max="1" width="52" style="2" customWidth="1"/>
    <col min="2" max="2" width="35.42578125" style="2" customWidth="1"/>
    <col min="3" max="16384" width="9.140625" style="2"/>
  </cols>
  <sheetData>
    <row r="1" spans="1:2" ht="20.25" customHeight="1" x14ac:dyDescent="0.25">
      <c r="A1" s="33"/>
    </row>
    <row r="2" spans="1:2" ht="37.5" customHeight="1" x14ac:dyDescent="0.25">
      <c r="A2" s="131" t="s">
        <v>143</v>
      </c>
      <c r="B2" s="131"/>
    </row>
    <row r="3" spans="1:2" ht="27.75" customHeight="1" thickBot="1" x14ac:dyDescent="0.3">
      <c r="A3" s="132" t="s">
        <v>253</v>
      </c>
      <c r="B3" s="132"/>
    </row>
    <row r="4" spans="1:2" s="4" customFormat="1" ht="39.75" customHeight="1" x14ac:dyDescent="0.25">
      <c r="A4" s="110" t="s">
        <v>139</v>
      </c>
      <c r="B4" s="111" t="s">
        <v>183</v>
      </c>
    </row>
    <row r="5" spans="1:2" s="4" customFormat="1" ht="33.75" customHeight="1" x14ac:dyDescent="0.25">
      <c r="A5" s="112" t="s">
        <v>138</v>
      </c>
      <c r="B5" s="113">
        <f>'SO BAN HCM'!N2</f>
        <v>206219000</v>
      </c>
    </row>
    <row r="6" spans="1:2" s="4" customFormat="1" ht="33.75" customHeight="1" x14ac:dyDescent="0.25">
      <c r="A6" s="112" t="s">
        <v>140</v>
      </c>
      <c r="B6" s="113">
        <f>'SO BAN MIEN TAY'!X2</f>
        <v>463293000</v>
      </c>
    </row>
    <row r="7" spans="1:2" s="4" customFormat="1" ht="33.75" customHeight="1" x14ac:dyDescent="0.25">
      <c r="A7" s="112" t="s">
        <v>141</v>
      </c>
      <c r="B7" s="113">
        <f>'SO BAN MIEN DONG'!Q2</f>
        <v>508286000</v>
      </c>
    </row>
    <row r="8" spans="1:2" s="83" customFormat="1" ht="33.75" customHeight="1" x14ac:dyDescent="0.25">
      <c r="A8" s="112" t="s">
        <v>190</v>
      </c>
      <c r="B8" s="113">
        <f>'SO BAN TAY NGUYEN'!J2</f>
        <v>349824000</v>
      </c>
    </row>
    <row r="9" spans="1:2" s="83" customFormat="1" ht="33.75" customHeight="1" x14ac:dyDescent="0.25">
      <c r="A9" s="112" t="s">
        <v>191</v>
      </c>
      <c r="B9" s="113">
        <f>'SO BAN MIEN TRUNG'!L2</f>
        <v>330795000</v>
      </c>
    </row>
    <row r="10" spans="1:2" s="83" customFormat="1" ht="33.75" customHeight="1" x14ac:dyDescent="0.25">
      <c r="A10" s="112" t="s">
        <v>251</v>
      </c>
      <c r="B10" s="113">
        <f>'DI MINH'!O2</f>
        <v>137064000</v>
      </c>
    </row>
    <row r="11" spans="1:2" s="4" customFormat="1" ht="10.5" customHeight="1" x14ac:dyDescent="0.25">
      <c r="A11" s="114"/>
      <c r="B11" s="115"/>
    </row>
    <row r="12" spans="1:2" s="4" customFormat="1" ht="36.75" customHeight="1" thickBot="1" x14ac:dyDescent="0.3">
      <c r="A12" s="116" t="s">
        <v>142</v>
      </c>
      <c r="B12" s="117">
        <f>SUM(B5:B11)</f>
        <v>1995481000</v>
      </c>
    </row>
    <row r="13" spans="1:2" s="4" customFormat="1" ht="15.75" x14ac:dyDescent="0.25"/>
    <row r="14" spans="1:2" s="4" customFormat="1" ht="30.75" customHeight="1" x14ac:dyDescent="0.25">
      <c r="B14" s="92"/>
    </row>
    <row r="15" spans="1:2" s="4" customFormat="1" ht="30.75" customHeight="1" x14ac:dyDescent="0.25">
      <c r="B15" s="40"/>
    </row>
    <row r="16" spans="1:2" s="4" customFormat="1" ht="30.75" customHeight="1" x14ac:dyDescent="0.25"/>
    <row r="17" s="4" customFormat="1" ht="24.75" customHeight="1" x14ac:dyDescent="0.25"/>
    <row r="18" s="4" customFormat="1" ht="24.75" customHeight="1" x14ac:dyDescent="0.25"/>
    <row r="19" ht="24.75" customHeight="1" x14ac:dyDescent="0.25"/>
  </sheetData>
  <mergeCells count="2">
    <mergeCell ref="A2:B2"/>
    <mergeCell ref="A3:B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83"/>
  <sheetViews>
    <sheetView workbookViewId="0">
      <selection activeCell="F12" sqref="F12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7.42578125" style="2" bestFit="1" customWidth="1"/>
    <col min="4" max="6" width="11.7109375" style="2" customWidth="1"/>
    <col min="7" max="8" width="11.5703125" style="2" customWidth="1"/>
    <col min="9" max="12" width="11.7109375" style="2" customWidth="1"/>
    <col min="13" max="13" width="9.140625" style="2" customWidth="1"/>
    <col min="14" max="14" width="16" style="3" customWidth="1"/>
    <col min="15" max="16384" width="9" style="2"/>
  </cols>
  <sheetData>
    <row r="1" spans="1:14" ht="31.5" customHeight="1" x14ac:dyDescent="0.25">
      <c r="A1" s="17" t="s">
        <v>122</v>
      </c>
      <c r="B1" s="17"/>
      <c r="N1" s="2"/>
    </row>
    <row r="2" spans="1:14" ht="31.5" customHeight="1" x14ac:dyDescent="0.25">
      <c r="A2" s="28" t="s">
        <v>235</v>
      </c>
      <c r="B2" s="28"/>
      <c r="C2" s="41" t="s">
        <v>144</v>
      </c>
      <c r="D2" s="18">
        <f>SUMPRODUCT('GIA BAN'!$G$4:$G$79,D7:D82)</f>
        <v>37350000</v>
      </c>
      <c r="E2" s="18">
        <f>SUMPRODUCT('GIA BAN'!$G$4:$G$79,E7:E82)</f>
        <v>29633000</v>
      </c>
      <c r="F2" s="18">
        <f>SUMPRODUCT('GIA BAN'!$G$4:$G$79,F7:F82)</f>
        <v>20712000</v>
      </c>
      <c r="G2" s="18">
        <f>SUMPRODUCT('GIA BAN'!$G$4:$G$79,G7:G82)</f>
        <v>20332000</v>
      </c>
      <c r="H2" s="18">
        <f>SUMPRODUCT('GIA BAN'!$G$4:$G$79,H7:H82)</f>
        <v>13860000</v>
      </c>
      <c r="I2" s="18">
        <f>SUMPRODUCT('GIA BAN'!$G$4:$G$79,I7:I82)</f>
        <v>23224000</v>
      </c>
      <c r="J2" s="18">
        <f>SUMPRODUCT('GIA BAN'!$G$4:$G$79,J7:J82)</f>
        <v>20625000</v>
      </c>
      <c r="K2" s="18">
        <f>SUMPRODUCT('GIA BAN'!$G$4:$G$79,K7:K82)</f>
        <v>17183000</v>
      </c>
      <c r="L2" s="18">
        <f>SUMPRODUCT('GIA BAN'!$G$4:$G$79,L7:L82)</f>
        <v>23300000</v>
      </c>
      <c r="M2" s="39"/>
      <c r="N2" s="79">
        <f>SUM(D2:L2)</f>
        <v>206219000</v>
      </c>
    </row>
    <row r="3" spans="1:14" ht="31.5" customHeight="1" x14ac:dyDescent="0.25">
      <c r="A3" s="32"/>
      <c r="B3" s="32"/>
      <c r="C3" s="42" t="s">
        <v>145</v>
      </c>
      <c r="D3" s="34">
        <f>D2-(D2*6%)</f>
        <v>35109000</v>
      </c>
      <c r="E3" s="34">
        <f t="shared" ref="E3:I3" si="0">E2-(E2*6%)</f>
        <v>27855020</v>
      </c>
      <c r="F3" s="34">
        <f t="shared" si="0"/>
        <v>19469280</v>
      </c>
      <c r="G3" s="34">
        <f t="shared" si="0"/>
        <v>19112080</v>
      </c>
      <c r="H3" s="34">
        <f t="shared" si="0"/>
        <v>13028400</v>
      </c>
      <c r="I3" s="34">
        <f t="shared" si="0"/>
        <v>21830560</v>
      </c>
      <c r="J3" s="34">
        <f t="shared" ref="J3:L3" si="1">J2-(J2*6%)</f>
        <v>19387500</v>
      </c>
      <c r="K3" s="34">
        <f t="shared" si="1"/>
        <v>16152020</v>
      </c>
      <c r="L3" s="34">
        <f t="shared" si="1"/>
        <v>21902000</v>
      </c>
      <c r="M3" s="39"/>
      <c r="N3" s="80">
        <f>SUM(D3:L3)</f>
        <v>193845860</v>
      </c>
    </row>
    <row r="4" spans="1:14" s="83" customFormat="1" ht="29.25" customHeight="1" x14ac:dyDescent="0.25">
      <c r="A4" s="133" t="s">
        <v>120</v>
      </c>
      <c r="B4" s="133" t="s">
        <v>0</v>
      </c>
      <c r="C4" s="123" t="s">
        <v>146</v>
      </c>
      <c r="D4" s="102">
        <v>42738</v>
      </c>
      <c r="E4" s="102">
        <v>42740</v>
      </c>
      <c r="F4" s="102">
        <v>42744</v>
      </c>
      <c r="G4" s="102">
        <v>42746</v>
      </c>
      <c r="H4" s="102">
        <v>42745</v>
      </c>
      <c r="I4" s="102">
        <v>42747</v>
      </c>
      <c r="J4" s="102">
        <v>42751</v>
      </c>
      <c r="K4" s="102">
        <v>42751</v>
      </c>
      <c r="L4" s="102">
        <v>42753</v>
      </c>
      <c r="M4" s="135"/>
      <c r="N4" s="135"/>
    </row>
    <row r="5" spans="1:14" s="83" customFormat="1" ht="29.25" customHeight="1" x14ac:dyDescent="0.25">
      <c r="A5" s="134"/>
      <c r="B5" s="134"/>
      <c r="C5" s="124"/>
      <c r="D5" s="101" t="s">
        <v>192</v>
      </c>
      <c r="E5" s="101" t="s">
        <v>193</v>
      </c>
      <c r="F5" s="101" t="s">
        <v>194</v>
      </c>
      <c r="G5" s="101" t="s">
        <v>195</v>
      </c>
      <c r="H5" s="101" t="s">
        <v>196</v>
      </c>
      <c r="I5" s="101" t="s">
        <v>197</v>
      </c>
      <c r="J5" s="101" t="s">
        <v>198</v>
      </c>
      <c r="K5" s="101" t="s">
        <v>199</v>
      </c>
      <c r="L5" s="101" t="s">
        <v>189</v>
      </c>
      <c r="M5" s="99"/>
      <c r="N5" s="98"/>
    </row>
    <row r="6" spans="1:14" s="83" customFormat="1" ht="24.75" customHeight="1" x14ac:dyDescent="0.25">
      <c r="A6" s="15"/>
      <c r="B6" s="74" t="s">
        <v>1</v>
      </c>
      <c r="C6" s="75"/>
      <c r="D6" s="89"/>
      <c r="E6" s="89"/>
      <c r="F6" s="89"/>
      <c r="G6" s="89"/>
      <c r="H6" s="90"/>
      <c r="I6" s="89"/>
      <c r="J6" s="89"/>
      <c r="K6" s="89"/>
      <c r="L6" s="89"/>
      <c r="M6" s="78" t="s">
        <v>163</v>
      </c>
      <c r="N6" s="76"/>
    </row>
    <row r="7" spans="1:14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5" t="str">
        <f>VLOOKUP(A7,'GIA BAN'!B4:G79,3,0)</f>
        <v>300gr</v>
      </c>
      <c r="D7" s="87"/>
      <c r="E7" s="87"/>
      <c r="F7" s="87"/>
      <c r="G7" s="87">
        <v>100</v>
      </c>
      <c r="H7" s="87"/>
      <c r="I7" s="87">
        <v>100</v>
      </c>
      <c r="J7" s="87">
        <v>100</v>
      </c>
      <c r="K7" s="87">
        <v>50</v>
      </c>
      <c r="L7" s="87">
        <v>300</v>
      </c>
      <c r="M7" s="62">
        <f t="shared" ref="M7:M38" si="2">SUM(D7:L7)</f>
        <v>650</v>
      </c>
      <c r="N7" s="49">
        <f>VLOOKUP(A7,'GIA BAN'!B4:G79,6,0)*M7</f>
        <v>15145000</v>
      </c>
    </row>
    <row r="8" spans="1:14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5" t="str">
        <f>VLOOKUP(A8,'GIA BAN'!B5:G80,3,0)</f>
        <v>300gr</v>
      </c>
      <c r="D8" s="87"/>
      <c r="E8" s="87"/>
      <c r="F8" s="87">
        <v>100</v>
      </c>
      <c r="G8" s="87">
        <v>150</v>
      </c>
      <c r="H8" s="87"/>
      <c r="I8" s="85">
        <v>50</v>
      </c>
      <c r="J8" s="85">
        <v>50</v>
      </c>
      <c r="K8" s="85">
        <v>50</v>
      </c>
      <c r="L8" s="85">
        <v>200</v>
      </c>
      <c r="M8" s="62">
        <f t="shared" si="2"/>
        <v>600</v>
      </c>
      <c r="N8" s="49">
        <f>VLOOKUP(A8,'GIA BAN'!B5:G80,6,0)*M8</f>
        <v>13980000</v>
      </c>
    </row>
    <row r="9" spans="1:14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5" t="str">
        <f>VLOOKUP(A9,'GIA BAN'!B6:G80,3,0)</f>
        <v>300gr</v>
      </c>
      <c r="D9" s="87"/>
      <c r="E9" s="87"/>
      <c r="F9" s="87">
        <v>100</v>
      </c>
      <c r="G9" s="87">
        <v>100</v>
      </c>
      <c r="H9" s="87"/>
      <c r="I9" s="85">
        <v>200</v>
      </c>
      <c r="J9" s="85">
        <v>150</v>
      </c>
      <c r="K9" s="85">
        <v>50</v>
      </c>
      <c r="L9" s="85">
        <v>200</v>
      </c>
      <c r="M9" s="62">
        <f t="shared" si="2"/>
        <v>800</v>
      </c>
      <c r="N9" s="49">
        <f>VLOOKUP(A9,'GIA BAN'!B6:G81,6,0)*M9</f>
        <v>18640000</v>
      </c>
    </row>
    <row r="10" spans="1:14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5" t="str">
        <f>VLOOKUP(A10,'GIA BAN'!B7:G81,3,0)</f>
        <v>300gr</v>
      </c>
      <c r="D10" s="87"/>
      <c r="E10" s="87"/>
      <c r="F10" s="87">
        <v>100</v>
      </c>
      <c r="G10" s="87">
        <v>150</v>
      </c>
      <c r="H10" s="87"/>
      <c r="I10" s="85">
        <v>150</v>
      </c>
      <c r="J10" s="85">
        <v>150</v>
      </c>
      <c r="K10" s="85"/>
      <c r="L10" s="85">
        <v>300</v>
      </c>
      <c r="M10" s="62">
        <f t="shared" si="2"/>
        <v>850</v>
      </c>
      <c r="N10" s="49">
        <f>VLOOKUP(A10,'GIA BAN'!B7:G82,6,0)*M10</f>
        <v>19805000</v>
      </c>
    </row>
    <row r="11" spans="1:14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5" t="str">
        <f>VLOOKUP(A11,'GIA BAN'!B8:G82,3,0)</f>
        <v>400gr</v>
      </c>
      <c r="D11" s="87"/>
      <c r="E11" s="87"/>
      <c r="F11" s="87"/>
      <c r="G11" s="87"/>
      <c r="H11" s="87"/>
      <c r="I11" s="85"/>
      <c r="J11" s="85"/>
      <c r="K11" s="85"/>
      <c r="L11" s="85"/>
      <c r="M11" s="62">
        <f t="shared" si="2"/>
        <v>0</v>
      </c>
      <c r="N11" s="49">
        <f>VLOOKUP(A11,'GIA BAN'!B8:G83,6,0)*M11</f>
        <v>0</v>
      </c>
    </row>
    <row r="12" spans="1:14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5" t="str">
        <f>VLOOKUP(A12,'GIA BAN'!B9:G83,3,0)</f>
        <v>400gr</v>
      </c>
      <c r="D12" s="87"/>
      <c r="E12" s="87"/>
      <c r="F12" s="87"/>
      <c r="G12" s="87"/>
      <c r="H12" s="87"/>
      <c r="I12" s="85"/>
      <c r="J12" s="85"/>
      <c r="K12" s="85"/>
      <c r="L12" s="85"/>
      <c r="M12" s="62">
        <f t="shared" si="2"/>
        <v>0</v>
      </c>
      <c r="N12" s="49">
        <f>VLOOKUP(A12,'GIA BAN'!B9:G84,6,0)*M12</f>
        <v>0</v>
      </c>
    </row>
    <row r="13" spans="1:14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5" t="str">
        <f>VLOOKUP(A13,'GIA BAN'!B10:G84,3,0)</f>
        <v>500gr</v>
      </c>
      <c r="D13" s="87"/>
      <c r="E13" s="87"/>
      <c r="F13" s="87"/>
      <c r="G13" s="87"/>
      <c r="H13" s="87"/>
      <c r="I13" s="85"/>
      <c r="J13" s="85"/>
      <c r="K13" s="85">
        <v>40</v>
      </c>
      <c r="L13" s="85"/>
      <c r="M13" s="62">
        <f t="shared" si="2"/>
        <v>40</v>
      </c>
      <c r="N13" s="49">
        <f>VLOOKUP(A13,'GIA BAN'!B10:G85,6,0)*M13</f>
        <v>1480000</v>
      </c>
    </row>
    <row r="14" spans="1:14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5" t="str">
        <f>VLOOKUP(A14,'GIA BAN'!B11:G85,3,0)</f>
        <v>500gr</v>
      </c>
      <c r="D14" s="87"/>
      <c r="E14" s="87"/>
      <c r="F14" s="87"/>
      <c r="G14" s="87"/>
      <c r="H14" s="87"/>
      <c r="I14" s="85"/>
      <c r="J14" s="85"/>
      <c r="K14" s="85">
        <v>40</v>
      </c>
      <c r="L14" s="85"/>
      <c r="M14" s="62">
        <f t="shared" si="2"/>
        <v>40</v>
      </c>
      <c r="N14" s="49">
        <f>VLOOKUP(A14,'GIA BAN'!B11:G86,6,0)*M14</f>
        <v>1480000</v>
      </c>
    </row>
    <row r="15" spans="1:14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5" t="str">
        <f>VLOOKUP(A15,'GIA BAN'!B12:G86,3,0)</f>
        <v>500gr</v>
      </c>
      <c r="D15" s="87"/>
      <c r="E15" s="87"/>
      <c r="F15" s="87"/>
      <c r="G15" s="87"/>
      <c r="H15" s="87"/>
      <c r="I15" s="85"/>
      <c r="J15" s="85"/>
      <c r="K15" s="85"/>
      <c r="L15" s="85"/>
      <c r="M15" s="62">
        <f t="shared" si="2"/>
        <v>0</v>
      </c>
      <c r="N15" s="49">
        <f>VLOOKUP(A15,'GIA BAN'!B12:G87,6,0)*M15</f>
        <v>0</v>
      </c>
    </row>
    <row r="16" spans="1:14" s="83" customFormat="1" ht="24.75" customHeight="1" x14ac:dyDescent="0.25">
      <c r="A16" s="15"/>
      <c r="B16" s="16" t="s">
        <v>20</v>
      </c>
      <c r="C16" s="84"/>
      <c r="D16" s="84"/>
      <c r="E16" s="84"/>
      <c r="F16" s="84"/>
      <c r="G16" s="84"/>
      <c r="H16" s="87"/>
      <c r="I16" s="84"/>
      <c r="J16" s="84"/>
      <c r="K16" s="84"/>
      <c r="L16" s="84"/>
      <c r="M16" s="62">
        <f t="shared" si="2"/>
        <v>0</v>
      </c>
      <c r="N16" s="49"/>
    </row>
    <row r="17" spans="1:14" s="83" customFormat="1" ht="25.5" customHeight="1" x14ac:dyDescent="0.25">
      <c r="A17" s="15" t="s">
        <v>21</v>
      </c>
      <c r="B17" s="6" t="str">
        <f>VLOOKUP(A17,'GIA BAN'!B14:G88,2,0)</f>
        <v>Kẹo dừa sầu riêng</v>
      </c>
      <c r="C17" s="85" t="str">
        <f>VLOOKUP(A17,'GIA BAN'!B14:G88,3,0)</f>
        <v>400gr</v>
      </c>
      <c r="D17" s="87"/>
      <c r="E17" s="87"/>
      <c r="F17" s="87"/>
      <c r="G17" s="87"/>
      <c r="H17" s="87"/>
      <c r="I17" s="85"/>
      <c r="J17" s="85"/>
      <c r="K17" s="85"/>
      <c r="L17" s="85"/>
      <c r="M17" s="62">
        <f t="shared" si="2"/>
        <v>0</v>
      </c>
      <c r="N17" s="49">
        <f>VLOOKUP(A17,'GIA BAN'!B14:G89,6,0)*M17</f>
        <v>0</v>
      </c>
    </row>
    <row r="18" spans="1:14" s="83" customFormat="1" ht="25.5" customHeight="1" x14ac:dyDescent="0.25">
      <c r="A18" s="15" t="s">
        <v>23</v>
      </c>
      <c r="B18" s="6" t="str">
        <f>VLOOKUP(A18,'GIA BAN'!B15:G89,2,0)</f>
        <v>Kẹo dừa sầu riêng / đậu phộng</v>
      </c>
      <c r="C18" s="85" t="str">
        <f>VLOOKUP(A18,'GIA BAN'!B15:G89,3,0)</f>
        <v>400gr</v>
      </c>
      <c r="D18" s="87"/>
      <c r="E18" s="87"/>
      <c r="F18" s="87"/>
      <c r="G18" s="87"/>
      <c r="H18" s="87"/>
      <c r="I18" s="85"/>
      <c r="J18" s="85"/>
      <c r="K18" s="85"/>
      <c r="L18" s="85"/>
      <c r="M18" s="62">
        <f t="shared" si="2"/>
        <v>0</v>
      </c>
      <c r="N18" s="49">
        <f>VLOOKUP(A18,'GIA BAN'!B15:G90,6,0)*M18</f>
        <v>0</v>
      </c>
    </row>
    <row r="19" spans="1:14" s="83" customFormat="1" ht="25.5" customHeight="1" x14ac:dyDescent="0.25">
      <c r="A19" s="15" t="s">
        <v>25</v>
      </c>
      <c r="B19" s="6" t="str">
        <f>VLOOKUP(A19,'GIA BAN'!B16:G90,2,0)</f>
        <v>Kẹo dừa sầu riêng / lá dứa</v>
      </c>
      <c r="C19" s="85" t="str">
        <f>VLOOKUP(A19,'GIA BAN'!B16:G90,3,0)</f>
        <v>400gr</v>
      </c>
      <c r="D19" s="87"/>
      <c r="E19" s="87"/>
      <c r="F19" s="87"/>
      <c r="G19" s="87"/>
      <c r="H19" s="87"/>
      <c r="I19" s="85"/>
      <c r="J19" s="85"/>
      <c r="K19" s="85"/>
      <c r="L19" s="85"/>
      <c r="M19" s="62">
        <f t="shared" si="2"/>
        <v>0</v>
      </c>
      <c r="N19" s="49">
        <f>VLOOKUP(A19,'GIA BAN'!B16:G91,6,0)*M19</f>
        <v>0</v>
      </c>
    </row>
    <row r="20" spans="1:14" s="83" customFormat="1" ht="25.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5" t="str">
        <f>VLOOKUP(A20,'GIA BAN'!B17:G91,3,0)</f>
        <v>400gr</v>
      </c>
      <c r="D20" s="87"/>
      <c r="E20" s="87"/>
      <c r="F20" s="87"/>
      <c r="G20" s="87"/>
      <c r="H20" s="87"/>
      <c r="I20" s="85"/>
      <c r="J20" s="85"/>
      <c r="K20" s="85"/>
      <c r="L20" s="85"/>
      <c r="M20" s="62">
        <f t="shared" si="2"/>
        <v>0</v>
      </c>
      <c r="N20" s="49">
        <f>VLOOKUP(A20,'GIA BAN'!B17:G92,6,0)*M20</f>
        <v>0</v>
      </c>
    </row>
    <row r="21" spans="1:14" s="83" customFormat="1" ht="25.5" customHeight="1" x14ac:dyDescent="0.25">
      <c r="A21" s="15" t="s">
        <v>29</v>
      </c>
      <c r="B21" s="6" t="str">
        <f>VLOOKUP(A21,'GIA BAN'!B18:G92,2,0)</f>
        <v>Kẹo dừa  béo</v>
      </c>
      <c r="C21" s="85" t="str">
        <f>VLOOKUP(A21,'GIA BAN'!B18:G92,3,0)</f>
        <v>400gr</v>
      </c>
      <c r="D21" s="87"/>
      <c r="E21" s="87"/>
      <c r="F21" s="87"/>
      <c r="G21" s="87"/>
      <c r="H21" s="87"/>
      <c r="I21" s="85"/>
      <c r="J21" s="85"/>
      <c r="K21" s="85"/>
      <c r="L21" s="85"/>
      <c r="M21" s="62">
        <f t="shared" si="2"/>
        <v>0</v>
      </c>
      <c r="N21" s="49">
        <f>VLOOKUP(A21,'GIA BAN'!B18:G93,6,0)*M21</f>
        <v>0</v>
      </c>
    </row>
    <row r="22" spans="1:14" s="83" customFormat="1" ht="25.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7"/>
      <c r="E22" s="87"/>
      <c r="F22" s="87"/>
      <c r="G22" s="87"/>
      <c r="H22" s="87"/>
      <c r="I22" s="85"/>
      <c r="J22" s="85"/>
      <c r="K22" s="85"/>
      <c r="L22" s="85"/>
      <c r="M22" s="62">
        <f t="shared" si="2"/>
        <v>0</v>
      </c>
      <c r="N22" s="49">
        <f>VLOOKUP(A22,'GIA BAN'!B19:G94,6,0)*M22</f>
        <v>0</v>
      </c>
    </row>
    <row r="23" spans="1:14" s="83" customFormat="1" ht="25.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7"/>
      <c r="E23" s="87"/>
      <c r="F23" s="87"/>
      <c r="G23" s="87"/>
      <c r="H23" s="87"/>
      <c r="I23" s="85"/>
      <c r="J23" s="85"/>
      <c r="K23" s="85"/>
      <c r="L23" s="85"/>
      <c r="M23" s="62">
        <f t="shared" si="2"/>
        <v>0</v>
      </c>
      <c r="N23" s="49">
        <f>VLOOKUP(A23,'GIA BAN'!B20:G95,6,0)*M23</f>
        <v>0</v>
      </c>
    </row>
    <row r="24" spans="1:14" s="83" customFormat="1" ht="25.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7"/>
      <c r="E24" s="87"/>
      <c r="F24" s="87"/>
      <c r="G24" s="87"/>
      <c r="H24" s="87"/>
      <c r="I24" s="85"/>
      <c r="J24" s="85"/>
      <c r="K24" s="85"/>
      <c r="L24" s="85"/>
      <c r="M24" s="62">
        <f t="shared" si="2"/>
        <v>0</v>
      </c>
      <c r="N24" s="49">
        <f>VLOOKUP(A24,'GIA BAN'!B21:G96,6,0)*M24</f>
        <v>0</v>
      </c>
    </row>
    <row r="25" spans="1:14" s="83" customFormat="1" ht="25.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7"/>
      <c r="E25" s="87"/>
      <c r="F25" s="87"/>
      <c r="G25" s="87"/>
      <c r="H25" s="87"/>
      <c r="I25" s="85"/>
      <c r="J25" s="85"/>
      <c r="K25" s="85"/>
      <c r="L25" s="85"/>
      <c r="M25" s="62">
        <f t="shared" si="2"/>
        <v>0</v>
      </c>
      <c r="N25" s="49">
        <f>VLOOKUP(A25,'GIA BAN'!B22:G97,6,0)*M25</f>
        <v>0</v>
      </c>
    </row>
    <row r="26" spans="1:14" s="83" customFormat="1" ht="25.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7"/>
      <c r="E26" s="87"/>
      <c r="F26" s="87"/>
      <c r="G26" s="87"/>
      <c r="H26" s="87"/>
      <c r="I26" s="85"/>
      <c r="J26" s="85"/>
      <c r="K26" s="85"/>
      <c r="L26" s="85"/>
      <c r="M26" s="62">
        <f t="shared" si="2"/>
        <v>0</v>
      </c>
      <c r="N26" s="49">
        <f>VLOOKUP(A26,'GIA BAN'!B23:G98,6,0)*M26</f>
        <v>0</v>
      </c>
    </row>
    <row r="27" spans="1:14" s="83" customFormat="1" ht="25.5" customHeight="1" x14ac:dyDescent="0.25">
      <c r="A27" s="15" t="s">
        <v>30</v>
      </c>
      <c r="B27" s="6" t="str">
        <f>VLOOKUP(A27,'GIA BAN'!B24:G98,2,0)</f>
        <v>Kẹo dừa thập cẩm viên lớn</v>
      </c>
      <c r="C27" s="85" t="str">
        <f>VLOOKUP(A27,'GIA BAN'!B24:G98,3,0)</f>
        <v>540gr</v>
      </c>
      <c r="D27" s="87"/>
      <c r="E27" s="87"/>
      <c r="F27" s="87"/>
      <c r="G27" s="87"/>
      <c r="H27" s="87"/>
      <c r="I27" s="85"/>
      <c r="J27" s="85"/>
      <c r="K27" s="85"/>
      <c r="L27" s="85"/>
      <c r="M27" s="62">
        <f t="shared" si="2"/>
        <v>0</v>
      </c>
      <c r="N27" s="49">
        <f>VLOOKUP(A27,'GIA BAN'!B24:G99,6,0)*M27</f>
        <v>0</v>
      </c>
    </row>
    <row r="28" spans="1:14" s="83" customFormat="1" ht="25.5" customHeight="1" x14ac:dyDescent="0.25">
      <c r="A28" s="15"/>
      <c r="B28" s="16" t="s">
        <v>33</v>
      </c>
      <c r="C28" s="85"/>
      <c r="D28" s="87"/>
      <c r="E28" s="87"/>
      <c r="F28" s="87"/>
      <c r="G28" s="87"/>
      <c r="H28" s="87"/>
      <c r="I28" s="85"/>
      <c r="J28" s="85"/>
      <c r="K28" s="85"/>
      <c r="L28" s="85"/>
      <c r="M28" s="62">
        <f t="shared" si="2"/>
        <v>0</v>
      </c>
      <c r="N28" s="49"/>
    </row>
    <row r="29" spans="1:14" s="83" customFormat="1" ht="25.5" customHeight="1" x14ac:dyDescent="0.25">
      <c r="A29" s="15" t="s">
        <v>34</v>
      </c>
      <c r="B29" s="6" t="str">
        <f>VLOOKUP(A29,'GIA BAN'!B26:G95,2,0)</f>
        <v>Kẹo dừa dẻo sầu riêng</v>
      </c>
      <c r="C29" s="85" t="str">
        <f>VLOOKUP(A29,'GIA BAN'!B26:G100,3,0)</f>
        <v>250gr</v>
      </c>
      <c r="D29" s="87"/>
      <c r="E29" s="87">
        <v>80</v>
      </c>
      <c r="F29" s="87"/>
      <c r="G29" s="87"/>
      <c r="H29" s="87"/>
      <c r="I29" s="85"/>
      <c r="J29" s="85"/>
      <c r="K29" s="85">
        <v>40</v>
      </c>
      <c r="L29" s="85"/>
      <c r="M29" s="62">
        <f t="shared" si="2"/>
        <v>120</v>
      </c>
      <c r="N29" s="49">
        <f>VLOOKUP(A29,'GIA BAN'!B26:G101,6,0)*M29</f>
        <v>3216000</v>
      </c>
    </row>
    <row r="30" spans="1:14" s="83" customFormat="1" ht="25.5" customHeight="1" x14ac:dyDescent="0.25">
      <c r="A30" s="15" t="s">
        <v>37</v>
      </c>
      <c r="B30" s="6" t="str">
        <f>VLOOKUP(A30,'GIA BAN'!B27:G96,2,0)</f>
        <v>Kẹo dừa dẻo đậu phộng -béo</v>
      </c>
      <c r="C30" s="85" t="str">
        <f>VLOOKUP(A30,'GIA BAN'!B27:G101,3,0)</f>
        <v>250gr</v>
      </c>
      <c r="D30" s="87"/>
      <c r="E30" s="87"/>
      <c r="F30" s="87"/>
      <c r="G30" s="87"/>
      <c r="H30" s="87"/>
      <c r="I30" s="85"/>
      <c r="J30" s="85"/>
      <c r="K30" s="85">
        <v>40</v>
      </c>
      <c r="L30" s="85"/>
      <c r="M30" s="62">
        <f t="shared" si="2"/>
        <v>40</v>
      </c>
      <c r="N30" s="49">
        <f>VLOOKUP(A30,'GIA BAN'!B27:G102,6,0)*M30</f>
        <v>1072000</v>
      </c>
    </row>
    <row r="31" spans="1:14" s="83" customFormat="1" ht="25.5" customHeight="1" x14ac:dyDescent="0.25">
      <c r="A31" s="15" t="s">
        <v>39</v>
      </c>
      <c r="B31" s="6" t="str">
        <f>VLOOKUP(A31,'GIA BAN'!B28:G97,2,0)</f>
        <v>Kẹo dừa dẻo lá dứa</v>
      </c>
      <c r="C31" s="85" t="str">
        <f>VLOOKUP(A31,'GIA BAN'!B28:G102,3,0)</f>
        <v>250gr</v>
      </c>
      <c r="D31" s="87"/>
      <c r="E31" s="87">
        <v>80</v>
      </c>
      <c r="F31" s="87"/>
      <c r="G31" s="87"/>
      <c r="H31" s="87"/>
      <c r="I31" s="85"/>
      <c r="J31" s="85"/>
      <c r="K31" s="85">
        <v>40</v>
      </c>
      <c r="L31" s="85"/>
      <c r="M31" s="62">
        <f t="shared" si="2"/>
        <v>120</v>
      </c>
      <c r="N31" s="49">
        <f>VLOOKUP(A31,'GIA BAN'!B28:G103,6,0)*M31</f>
        <v>3168000</v>
      </c>
    </row>
    <row r="32" spans="1:14" s="83" customFormat="1" ht="25.5" customHeight="1" x14ac:dyDescent="0.25">
      <c r="A32" s="15" t="s">
        <v>41</v>
      </c>
      <c r="B32" s="6" t="str">
        <f>VLOOKUP(A32,'GIA BAN'!B29:G98,2,0)</f>
        <v>Kẹo dừa dẻo môn</v>
      </c>
      <c r="C32" s="85" t="str">
        <f>VLOOKUP(A32,'GIA BAN'!B29:G103,3,0)</f>
        <v>250gr</v>
      </c>
      <c r="D32" s="87"/>
      <c r="E32" s="87">
        <v>40</v>
      </c>
      <c r="F32" s="87"/>
      <c r="G32" s="87"/>
      <c r="H32" s="87"/>
      <c r="I32" s="85"/>
      <c r="J32" s="85"/>
      <c r="K32" s="85"/>
      <c r="L32" s="85"/>
      <c r="M32" s="62">
        <f t="shared" si="2"/>
        <v>40</v>
      </c>
      <c r="N32" s="49">
        <f>VLOOKUP(A32,'GIA BAN'!B29:G104,6,0)*M32</f>
        <v>1056000</v>
      </c>
    </row>
    <row r="33" spans="1:14" s="83" customFormat="1" ht="25.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5" t="str">
        <f>VLOOKUP(A33,'GIA BAN'!B30:G104,3,0)</f>
        <v>250gr</v>
      </c>
      <c r="D33" s="87"/>
      <c r="E33" s="87">
        <v>160</v>
      </c>
      <c r="F33" s="87"/>
      <c r="G33" s="87">
        <v>40</v>
      </c>
      <c r="H33" s="87"/>
      <c r="I33" s="85"/>
      <c r="J33" s="85"/>
      <c r="K33" s="85"/>
      <c r="L33" s="85"/>
      <c r="M33" s="62">
        <f t="shared" si="2"/>
        <v>200</v>
      </c>
      <c r="N33" s="49">
        <f>VLOOKUP(A33,'GIA BAN'!B30:G105,6,0)*M33</f>
        <v>5280000</v>
      </c>
    </row>
    <row r="34" spans="1:14" s="83" customFormat="1" ht="25.5" customHeight="1" x14ac:dyDescent="0.25">
      <c r="A34" s="15"/>
      <c r="B34" s="16" t="s">
        <v>45</v>
      </c>
      <c r="C34" s="85"/>
      <c r="D34" s="87"/>
      <c r="E34" s="87"/>
      <c r="F34" s="87"/>
      <c r="G34" s="87"/>
      <c r="H34" s="87"/>
      <c r="I34" s="85"/>
      <c r="J34" s="85"/>
      <c r="K34" s="85"/>
      <c r="L34" s="85"/>
      <c r="M34" s="62">
        <f t="shared" si="2"/>
        <v>0</v>
      </c>
      <c r="N34" s="49"/>
    </row>
    <row r="35" spans="1:14" s="83" customFormat="1" ht="25.5" customHeight="1" x14ac:dyDescent="0.25">
      <c r="A35" s="15" t="s">
        <v>46</v>
      </c>
      <c r="B35" s="6" t="str">
        <f>VLOOKUP(A35,'GIA BAN'!B32:G101,2,0)</f>
        <v>Kẹo dừa sữa sầu riêng - 40viên</v>
      </c>
      <c r="C35" s="85" t="str">
        <f>VLOOKUP(A35,'GIA BAN'!B32:G101,3,0)</f>
        <v>200gr</v>
      </c>
      <c r="D35" s="87">
        <v>500</v>
      </c>
      <c r="E35" s="87"/>
      <c r="F35" s="87"/>
      <c r="G35" s="87"/>
      <c r="H35" s="87"/>
      <c r="I35" s="85"/>
      <c r="J35" s="85"/>
      <c r="K35" s="85"/>
      <c r="L35" s="85"/>
      <c r="M35" s="62">
        <f t="shared" si="2"/>
        <v>500</v>
      </c>
      <c r="N35" s="49">
        <f>VLOOKUP(A35,'GIA BAN'!B32:G107,6,0)*M35</f>
        <v>7650000</v>
      </c>
    </row>
    <row r="36" spans="1:14" s="83" customFormat="1" ht="25.5" customHeight="1" x14ac:dyDescent="0.25">
      <c r="A36" s="15" t="s">
        <v>49</v>
      </c>
      <c r="B36" s="6" t="str">
        <f>VLOOKUP(A36,'GIA BAN'!B33:G102,2,0)</f>
        <v>Kẹo dừa sữa ca cao - 40viên</v>
      </c>
      <c r="C36" s="85" t="str">
        <f>VLOOKUP(A36,'GIA BAN'!B33:G102,3,0)</f>
        <v>200gr</v>
      </c>
      <c r="D36" s="87">
        <v>500</v>
      </c>
      <c r="E36" s="87"/>
      <c r="F36" s="87"/>
      <c r="G36" s="87"/>
      <c r="H36" s="87"/>
      <c r="I36" s="85"/>
      <c r="J36" s="85"/>
      <c r="K36" s="85"/>
      <c r="L36" s="85"/>
      <c r="M36" s="62">
        <f t="shared" si="2"/>
        <v>500</v>
      </c>
      <c r="N36" s="49">
        <f>VLOOKUP(A36,'GIA BAN'!B33:G108,6,0)*M36</f>
        <v>7500000</v>
      </c>
    </row>
    <row r="37" spans="1:14" s="83" customFormat="1" ht="25.5" customHeight="1" x14ac:dyDescent="0.25">
      <c r="A37" s="15" t="s">
        <v>51</v>
      </c>
      <c r="B37" s="6" t="str">
        <f>VLOOKUP(A37,'GIA BAN'!B34:G103,2,0)</f>
        <v>Kẹo dừa sữa lá dứa - 40viên</v>
      </c>
      <c r="C37" s="85" t="str">
        <f>VLOOKUP(A37,'GIA BAN'!B34:G103,3,0)</f>
        <v>200gr</v>
      </c>
      <c r="D37" s="87"/>
      <c r="E37" s="87"/>
      <c r="F37" s="87"/>
      <c r="G37" s="87"/>
      <c r="H37" s="87"/>
      <c r="I37" s="85"/>
      <c r="J37" s="85"/>
      <c r="K37" s="85"/>
      <c r="L37" s="85"/>
      <c r="M37" s="62">
        <f t="shared" si="2"/>
        <v>0</v>
      </c>
      <c r="N37" s="49">
        <f>VLOOKUP(A37,'GIA BAN'!B34:G109,6,0)*M37</f>
        <v>0</v>
      </c>
    </row>
    <row r="38" spans="1:14" s="83" customFormat="1" ht="25.5" customHeight="1" x14ac:dyDescent="0.25">
      <c r="A38" s="15" t="s">
        <v>53</v>
      </c>
      <c r="B38" s="6" t="str">
        <f>VLOOKUP(A38,'GIA BAN'!B35:G104,2,0)</f>
        <v>Kẹo dừa sữa sầu riêng - 48viên</v>
      </c>
      <c r="C38" s="85" t="str">
        <f>VLOOKUP(A38,'GIA BAN'!B35:G104,3,0)</f>
        <v>400gr</v>
      </c>
      <c r="D38" s="87"/>
      <c r="E38" s="87"/>
      <c r="F38" s="87"/>
      <c r="G38" s="87"/>
      <c r="H38" s="87"/>
      <c r="I38" s="85"/>
      <c r="J38" s="85"/>
      <c r="K38" s="85"/>
      <c r="L38" s="85"/>
      <c r="M38" s="62">
        <f t="shared" si="2"/>
        <v>0</v>
      </c>
      <c r="N38" s="49">
        <f>VLOOKUP(A38,'GIA BAN'!B35:G110,6,0)*M38</f>
        <v>0</v>
      </c>
    </row>
    <row r="39" spans="1:14" s="83" customFormat="1" ht="25.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5" t="str">
        <f>VLOOKUP(A39,'GIA BAN'!B36:G105,3,0)</f>
        <v>400gr</v>
      </c>
      <c r="D39" s="87"/>
      <c r="E39" s="87"/>
      <c r="F39" s="87"/>
      <c r="G39" s="87"/>
      <c r="H39" s="87"/>
      <c r="I39" s="85"/>
      <c r="J39" s="85"/>
      <c r="K39" s="85"/>
      <c r="L39" s="85"/>
      <c r="M39" s="62">
        <f t="shared" ref="M39:M70" si="3">SUM(D39:L39)</f>
        <v>0</v>
      </c>
      <c r="N39" s="49">
        <f>VLOOKUP(A39,'GIA BAN'!B36:G111,6,0)*M39</f>
        <v>0</v>
      </c>
    </row>
    <row r="40" spans="1:14" s="83" customFormat="1" ht="25.5" customHeight="1" x14ac:dyDescent="0.25">
      <c r="A40" s="15" t="s">
        <v>57</v>
      </c>
      <c r="B40" s="6" t="str">
        <f>VLOOKUP(A40,'GIA BAN'!B37:G106,2,0)</f>
        <v>Kẹo dừa sữa lá dứa - 48viên</v>
      </c>
      <c r="C40" s="85" t="str">
        <f>VLOOKUP(A40,'GIA BAN'!B37:G106,3,0)</f>
        <v>400gr</v>
      </c>
      <c r="D40" s="87"/>
      <c r="E40" s="87"/>
      <c r="F40" s="87"/>
      <c r="G40" s="87"/>
      <c r="H40" s="87"/>
      <c r="I40" s="85"/>
      <c r="J40" s="85"/>
      <c r="K40" s="85"/>
      <c r="L40" s="85"/>
      <c r="M40" s="62">
        <f t="shared" si="3"/>
        <v>0</v>
      </c>
      <c r="N40" s="49">
        <f>VLOOKUP(A40,'GIA BAN'!B37:G112,6,0)*M40</f>
        <v>0</v>
      </c>
    </row>
    <row r="41" spans="1:14" s="83" customFormat="1" ht="25.5" customHeight="1" x14ac:dyDescent="0.25">
      <c r="A41" s="15" t="s">
        <v>59</v>
      </c>
      <c r="B41" s="6" t="str">
        <f>VLOOKUP(A41,'GIA BAN'!B38:G107,2,0)</f>
        <v>Kẹo dừa sữa ca cao - 48viên</v>
      </c>
      <c r="C41" s="85" t="str">
        <f>VLOOKUP(A41,'GIA BAN'!B38:G107,3,0)</f>
        <v>400gr</v>
      </c>
      <c r="D41" s="87"/>
      <c r="E41" s="87"/>
      <c r="F41" s="87"/>
      <c r="G41" s="87"/>
      <c r="H41" s="87"/>
      <c r="I41" s="85"/>
      <c r="J41" s="85"/>
      <c r="K41" s="85"/>
      <c r="L41" s="85"/>
      <c r="M41" s="62">
        <f t="shared" si="3"/>
        <v>0</v>
      </c>
      <c r="N41" s="49">
        <f>VLOOKUP(A41,'GIA BAN'!B38:G113,6,0)*M41</f>
        <v>0</v>
      </c>
    </row>
    <row r="42" spans="1:14" s="83" customFormat="1" ht="25.5" customHeight="1" x14ac:dyDescent="0.25">
      <c r="A42" s="15" t="s">
        <v>61</v>
      </c>
      <c r="B42" s="6" t="str">
        <f>VLOOKUP(A42,'GIA BAN'!B39:G108,2,0)</f>
        <v>Kẹo dừa cao cấp trắng - 80viên</v>
      </c>
      <c r="C42" s="85" t="str">
        <f>VLOOKUP(A42,'GIA BAN'!B39:G108,3,0)</f>
        <v>400gr</v>
      </c>
      <c r="D42" s="87"/>
      <c r="E42" s="87"/>
      <c r="F42" s="87"/>
      <c r="G42" s="87"/>
      <c r="H42" s="87"/>
      <c r="I42" s="85"/>
      <c r="J42" s="85"/>
      <c r="K42" s="85"/>
      <c r="L42" s="85"/>
      <c r="M42" s="62">
        <f t="shared" si="3"/>
        <v>0</v>
      </c>
      <c r="N42" s="49">
        <f>VLOOKUP(A42,'GIA BAN'!B39:G114,6,0)*M42</f>
        <v>0</v>
      </c>
    </row>
    <row r="43" spans="1:14" s="83" customFormat="1" ht="25.5" customHeight="1" x14ac:dyDescent="0.25">
      <c r="A43" s="15" t="s">
        <v>63</v>
      </c>
      <c r="B43" s="6" t="str">
        <f>VLOOKUP(A43,'GIA BAN'!B40:G109,2,0)</f>
        <v>Kẹo dừa cao cấp 4 màu - 80viên</v>
      </c>
      <c r="C43" s="85" t="str">
        <f>VLOOKUP(A43,'GIA BAN'!B40:G109,3,0)</f>
        <v>400gr</v>
      </c>
      <c r="D43" s="87"/>
      <c r="E43" s="87"/>
      <c r="F43" s="87"/>
      <c r="G43" s="87"/>
      <c r="H43" s="87"/>
      <c r="I43" s="85"/>
      <c r="J43" s="85"/>
      <c r="K43" s="85"/>
      <c r="L43" s="85"/>
      <c r="M43" s="62">
        <f t="shared" si="3"/>
        <v>0</v>
      </c>
      <c r="N43" s="49">
        <f>VLOOKUP(A43,'GIA BAN'!B40:G115,6,0)*M43</f>
        <v>0</v>
      </c>
    </row>
    <row r="44" spans="1:14" s="83" customFormat="1" ht="25.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5" t="str">
        <f>VLOOKUP(A44,'GIA BAN'!B41:G110,3,0)</f>
        <v>450gr</v>
      </c>
      <c r="D44" s="87"/>
      <c r="E44" s="87"/>
      <c r="F44" s="87"/>
      <c r="G44" s="87"/>
      <c r="H44" s="87"/>
      <c r="I44" s="85"/>
      <c r="J44" s="85"/>
      <c r="K44" s="85"/>
      <c r="L44" s="85"/>
      <c r="M44" s="62">
        <f t="shared" si="3"/>
        <v>0</v>
      </c>
      <c r="N44" s="49">
        <f>VLOOKUP(A44,'GIA BAN'!B41:G116,6,0)*M44</f>
        <v>0</v>
      </c>
    </row>
    <row r="45" spans="1:14" s="83" customFormat="1" ht="25.5" customHeight="1" x14ac:dyDescent="0.25">
      <c r="A45" s="15" t="s">
        <v>68</v>
      </c>
      <c r="B45" s="6" t="str">
        <f>VLOOKUP(A45,'GIA BAN'!B42:G111,2,0)</f>
        <v>Kẹo dừa sữa sầu riêng - 60viên</v>
      </c>
      <c r="C45" s="85" t="str">
        <f>VLOOKUP(A45,'GIA BAN'!B42:G111,3,0)</f>
        <v>450gr</v>
      </c>
      <c r="D45" s="87"/>
      <c r="E45" s="87"/>
      <c r="F45" s="87"/>
      <c r="G45" s="87"/>
      <c r="H45" s="87"/>
      <c r="I45" s="85"/>
      <c r="J45" s="85"/>
      <c r="K45" s="85"/>
      <c r="L45" s="85"/>
      <c r="M45" s="62">
        <f t="shared" si="3"/>
        <v>0</v>
      </c>
      <c r="N45" s="49">
        <f>VLOOKUP(A45,'GIA BAN'!B42:G117,6,0)*M45</f>
        <v>0</v>
      </c>
    </row>
    <row r="46" spans="1:14" s="83" customFormat="1" ht="25.5" customHeight="1" x14ac:dyDescent="0.25">
      <c r="A46" s="15" t="s">
        <v>70</v>
      </c>
      <c r="B46" s="6" t="str">
        <f>VLOOKUP(A46,'GIA BAN'!B43:G112,2,0)</f>
        <v>Kẹo dừa sữa ca cao - 60viên</v>
      </c>
      <c r="C46" s="85" t="str">
        <f>VLOOKUP(A46,'GIA BAN'!B43:G112,3,0)</f>
        <v>450gr</v>
      </c>
      <c r="D46" s="87"/>
      <c r="E46" s="87"/>
      <c r="F46" s="87"/>
      <c r="G46" s="87"/>
      <c r="H46" s="87"/>
      <c r="I46" s="85"/>
      <c r="J46" s="85"/>
      <c r="K46" s="85"/>
      <c r="L46" s="85"/>
      <c r="M46" s="62">
        <f t="shared" si="3"/>
        <v>0</v>
      </c>
      <c r="N46" s="49">
        <f>VLOOKUP(A46,'GIA BAN'!B43:G118,6,0)*M46</f>
        <v>0</v>
      </c>
    </row>
    <row r="47" spans="1:14" s="83" customFormat="1" ht="25.5" customHeight="1" x14ac:dyDescent="0.25">
      <c r="A47" s="15" t="s">
        <v>72</v>
      </c>
      <c r="B47" s="6" t="str">
        <f>VLOOKUP(A47,'GIA BAN'!B44:G113,2,0)</f>
        <v>Kẹo dừa sữa sầu riêng - 60viên</v>
      </c>
      <c r="C47" s="85" t="str">
        <f>VLOOKUP(A47,'GIA BAN'!B44:G113,3,0)</f>
        <v>500gr</v>
      </c>
      <c r="D47" s="87"/>
      <c r="E47" s="87"/>
      <c r="F47" s="87"/>
      <c r="G47" s="87"/>
      <c r="H47" s="87"/>
      <c r="I47" s="85"/>
      <c r="J47" s="85"/>
      <c r="K47" s="85"/>
      <c r="L47" s="85"/>
      <c r="M47" s="62">
        <f t="shared" si="3"/>
        <v>0</v>
      </c>
      <c r="N47" s="49">
        <f>VLOOKUP(A47,'GIA BAN'!B44:G119,6,0)*M47</f>
        <v>0</v>
      </c>
    </row>
    <row r="48" spans="1:14" s="83" customFormat="1" ht="25.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5" t="str">
        <f>VLOOKUP(A48,'GIA BAN'!B45:G114,3,0)</f>
        <v>500gr</v>
      </c>
      <c r="D48" s="87"/>
      <c r="E48" s="87"/>
      <c r="F48" s="87"/>
      <c r="G48" s="87"/>
      <c r="H48" s="87"/>
      <c r="I48" s="85"/>
      <c r="J48" s="85"/>
      <c r="K48" s="85"/>
      <c r="L48" s="85"/>
      <c r="M48" s="62">
        <f t="shared" si="3"/>
        <v>0</v>
      </c>
      <c r="N48" s="49">
        <f>VLOOKUP(A48,'GIA BAN'!B45:G120,6,0)*M48</f>
        <v>0</v>
      </c>
    </row>
    <row r="49" spans="1:14" s="83" customFormat="1" ht="25.5" customHeight="1" x14ac:dyDescent="0.25">
      <c r="A49" s="15" t="s">
        <v>74</v>
      </c>
      <c r="B49" s="6" t="str">
        <f>VLOOKUP(A49,'GIA BAN'!B46:G115,2,0)</f>
        <v>Kẹo dừa sữa ca cao - 60viên</v>
      </c>
      <c r="C49" s="85" t="str">
        <f>VLOOKUP(A49,'GIA BAN'!B46:G115,3,0)</f>
        <v>500gr</v>
      </c>
      <c r="D49" s="87"/>
      <c r="E49" s="87"/>
      <c r="F49" s="87"/>
      <c r="G49" s="87"/>
      <c r="H49" s="87"/>
      <c r="I49" s="85"/>
      <c r="J49" s="85"/>
      <c r="K49" s="85"/>
      <c r="L49" s="85"/>
      <c r="M49" s="62">
        <f t="shared" si="3"/>
        <v>0</v>
      </c>
      <c r="N49" s="49">
        <f>VLOOKUP(A49,'GIA BAN'!B46:G121,6,0)*M49</f>
        <v>0</v>
      </c>
    </row>
    <row r="50" spans="1:14" s="83" customFormat="1" ht="25.5" customHeight="1" x14ac:dyDescent="0.25">
      <c r="A50" s="15" t="s">
        <v>75</v>
      </c>
      <c r="B50" s="6" t="str">
        <f>VLOOKUP(A50,'GIA BAN'!B47:G116,2,0)</f>
        <v>Kẹo dừa sữa lá dứa - 48viên</v>
      </c>
      <c r="C50" s="85" t="str">
        <f>VLOOKUP(A50,'GIA BAN'!B47:G116,3,0)</f>
        <v>350gr</v>
      </c>
      <c r="D50" s="87"/>
      <c r="E50" s="87"/>
      <c r="F50" s="87"/>
      <c r="G50" s="87"/>
      <c r="H50" s="87"/>
      <c r="I50" s="85"/>
      <c r="J50" s="85"/>
      <c r="K50" s="85"/>
      <c r="L50" s="85"/>
      <c r="M50" s="62">
        <f t="shared" si="3"/>
        <v>0</v>
      </c>
      <c r="N50" s="49">
        <f>VLOOKUP(A50,'GIA BAN'!B47:G122,6,0)*M50</f>
        <v>0</v>
      </c>
    </row>
    <row r="51" spans="1:14" s="83" customFormat="1" ht="25.5" customHeight="1" x14ac:dyDescent="0.25">
      <c r="A51" s="10"/>
      <c r="B51" s="16" t="s">
        <v>77</v>
      </c>
      <c r="C51" s="84"/>
      <c r="D51" s="87"/>
      <c r="E51" s="87"/>
      <c r="F51" s="87"/>
      <c r="G51" s="87"/>
      <c r="H51" s="87"/>
      <c r="I51" s="85"/>
      <c r="J51" s="85"/>
      <c r="K51" s="85"/>
      <c r="L51" s="85"/>
      <c r="M51" s="62">
        <f t="shared" si="3"/>
        <v>0</v>
      </c>
      <c r="N51" s="49"/>
    </row>
    <row r="52" spans="1:14" s="83" customFormat="1" ht="25.5" customHeight="1" x14ac:dyDescent="0.25">
      <c r="A52" s="15" t="s">
        <v>78</v>
      </c>
      <c r="B52" s="6" t="str">
        <f>VLOOKUP(A52,'GIA BAN'!B49:G118,2,0)</f>
        <v>Kẹo dừa tổng hợp</v>
      </c>
      <c r="C52" s="85" t="str">
        <f>VLOOKUP(A52,'GIA BAN'!B49:G118,3,0)</f>
        <v>500gr</v>
      </c>
      <c r="D52" s="87"/>
      <c r="E52" s="87"/>
      <c r="F52" s="87"/>
      <c r="G52" s="87"/>
      <c r="H52" s="87"/>
      <c r="I52" s="85"/>
      <c r="J52" s="85"/>
      <c r="K52" s="85"/>
      <c r="L52" s="85"/>
      <c r="M52" s="62">
        <f t="shared" si="3"/>
        <v>0</v>
      </c>
      <c r="N52" s="49">
        <f>VLOOKUP(A52,'GIA BAN'!B49:G124,6,0)*M52</f>
        <v>0</v>
      </c>
    </row>
    <row r="53" spans="1:14" s="83" customFormat="1" ht="25.5" customHeight="1" x14ac:dyDescent="0.25">
      <c r="A53" s="15" t="s">
        <v>80</v>
      </c>
      <c r="B53" s="6" t="str">
        <f>VLOOKUP(A53,'GIA BAN'!B50:G119,2,0)</f>
        <v>Kẹo dừa tổng hợp</v>
      </c>
      <c r="C53" s="85" t="str">
        <f>VLOOKUP(A53,'GIA BAN'!B50:G119,3,0)</f>
        <v>200gr</v>
      </c>
      <c r="D53" s="87"/>
      <c r="E53" s="87"/>
      <c r="F53" s="87"/>
      <c r="G53" s="87"/>
      <c r="H53" s="87"/>
      <c r="I53" s="85">
        <v>60</v>
      </c>
      <c r="J53" s="85"/>
      <c r="K53" s="85"/>
      <c r="L53" s="85"/>
      <c r="M53" s="62">
        <f t="shared" si="3"/>
        <v>60</v>
      </c>
      <c r="N53" s="49">
        <f>VLOOKUP(A53,'GIA BAN'!B50:G125,6,0)*M53</f>
        <v>1140000</v>
      </c>
    </row>
    <row r="54" spans="1:14" s="83" customFormat="1" ht="25.5" customHeight="1" x14ac:dyDescent="0.25">
      <c r="A54" s="15" t="s">
        <v>81</v>
      </c>
      <c r="B54" s="6" t="str">
        <f>VLOOKUP(A54,'GIA BAN'!B51:G120,2,0)</f>
        <v>Kẹo dừa tổng hợp (xá)</v>
      </c>
      <c r="C54" s="85" t="str">
        <f>VLOOKUP(A54,'GIA BAN'!B51:G120,3,0)</f>
        <v>1 kg</v>
      </c>
      <c r="D54" s="87"/>
      <c r="E54" s="87"/>
      <c r="F54" s="87"/>
      <c r="G54" s="87"/>
      <c r="H54" s="87"/>
      <c r="I54" s="85"/>
      <c r="J54" s="85"/>
      <c r="K54" s="85">
        <v>10</v>
      </c>
      <c r="L54" s="85"/>
      <c r="M54" s="62">
        <f t="shared" si="3"/>
        <v>10</v>
      </c>
      <c r="N54" s="49">
        <f>VLOOKUP(A54,'GIA BAN'!B51:G126,6,0)*M54</f>
        <v>790000</v>
      </c>
    </row>
    <row r="55" spans="1:14" s="83" customFormat="1" ht="25.5" customHeight="1" x14ac:dyDescent="0.25">
      <c r="A55" s="61" t="s">
        <v>234</v>
      </c>
      <c r="B55" s="22" t="str">
        <f>VLOOKUP(A55,'GIA BAN'!B52:G121,2,0)</f>
        <v>HỘP QUÀ TẾT</v>
      </c>
      <c r="C55" s="23" t="str">
        <f>VLOOKUP(A55,'GIA BAN'!B52:G121,3,0)</f>
        <v>300gr</v>
      </c>
      <c r="D55" s="87"/>
      <c r="E55" s="87"/>
      <c r="F55" s="87"/>
      <c r="G55" s="87"/>
      <c r="H55" s="87"/>
      <c r="I55" s="85"/>
      <c r="J55" s="85"/>
      <c r="K55" s="85">
        <v>10</v>
      </c>
      <c r="L55" s="85"/>
      <c r="M55" s="62">
        <f t="shared" si="3"/>
        <v>10</v>
      </c>
      <c r="N55" s="49">
        <f>VLOOKUP(A55,'GIA BAN'!B52:G127,6,0)*M55</f>
        <v>490000</v>
      </c>
    </row>
    <row r="56" spans="1:14" s="83" customFormat="1" ht="25.5" customHeight="1" x14ac:dyDescent="0.25">
      <c r="A56" s="15"/>
      <c r="B56" s="16" t="s">
        <v>84</v>
      </c>
      <c r="C56" s="84"/>
      <c r="D56" s="87"/>
      <c r="E56" s="87"/>
      <c r="F56" s="87"/>
      <c r="G56" s="87"/>
      <c r="H56" s="87"/>
      <c r="I56" s="85"/>
      <c r="J56" s="85"/>
      <c r="K56" s="85"/>
      <c r="L56" s="85"/>
      <c r="M56" s="62">
        <f t="shared" si="3"/>
        <v>0</v>
      </c>
      <c r="N56" s="49"/>
    </row>
    <row r="57" spans="1:14" s="83" customFormat="1" ht="25.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5" t="str">
        <f>VLOOKUP(A57,'GIA BAN'!B54:G122,3,0)</f>
        <v>500gr</v>
      </c>
      <c r="D57" s="87"/>
      <c r="E57" s="87">
        <v>50</v>
      </c>
      <c r="F57" s="87">
        <v>50</v>
      </c>
      <c r="G57" s="87"/>
      <c r="H57" s="87"/>
      <c r="I57" s="85"/>
      <c r="J57" s="85"/>
      <c r="K57" s="85"/>
      <c r="L57" s="85"/>
      <c r="M57" s="62">
        <f t="shared" si="3"/>
        <v>100</v>
      </c>
      <c r="N57" s="49">
        <f>VLOOKUP(A57,'GIA BAN'!B54:G129,6,0)*M57</f>
        <v>4620000</v>
      </c>
    </row>
    <row r="58" spans="1:14" s="83" customFormat="1" ht="25.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5" t="str">
        <f>VLOOKUP(A58,'GIA BAN'!B55:G123,3,0)</f>
        <v>200gr</v>
      </c>
      <c r="D58" s="87"/>
      <c r="E58" s="87"/>
      <c r="F58" s="87"/>
      <c r="G58" s="87"/>
      <c r="H58" s="87"/>
      <c r="I58" s="85"/>
      <c r="J58" s="85"/>
      <c r="K58" s="85"/>
      <c r="L58" s="85"/>
      <c r="M58" s="62">
        <f t="shared" si="3"/>
        <v>0</v>
      </c>
      <c r="N58" s="49">
        <f>VLOOKUP(A58,'GIA BAN'!B55:G130,6,0)*M58</f>
        <v>0</v>
      </c>
    </row>
    <row r="59" spans="1:14" s="83" customFormat="1" ht="25.5" customHeight="1" x14ac:dyDescent="0.25">
      <c r="A59" s="15" t="s">
        <v>87</v>
      </c>
      <c r="B59" s="6" t="str">
        <f>VLOOKUP(A59,'GIA BAN'!B56:G124,2,0)</f>
        <v>Kẹo dẻo xá</v>
      </c>
      <c r="C59" s="85" t="str">
        <f>VLOOKUP(A59,'GIA BAN'!B56:G124,3,0)</f>
        <v>1 kg</v>
      </c>
      <c r="D59" s="87"/>
      <c r="E59" s="87">
        <v>60</v>
      </c>
      <c r="F59" s="87">
        <v>30</v>
      </c>
      <c r="G59" s="87"/>
      <c r="H59" s="87"/>
      <c r="I59" s="85">
        <v>60</v>
      </c>
      <c r="J59" s="85"/>
      <c r="K59" s="85">
        <v>10</v>
      </c>
      <c r="L59" s="85"/>
      <c r="M59" s="62">
        <f t="shared" si="3"/>
        <v>160</v>
      </c>
      <c r="N59" s="49">
        <f>VLOOKUP(A59,'GIA BAN'!B56:G131,6,0)*M59</f>
        <v>13520000</v>
      </c>
    </row>
    <row r="60" spans="1:14" s="83" customFormat="1" ht="25.5" customHeight="1" x14ac:dyDescent="0.25">
      <c r="A60" s="15" t="s">
        <v>89</v>
      </c>
      <c r="B60" s="6" t="str">
        <f>VLOOKUP(A60,'GIA BAN'!B57:G125,2,0)</f>
        <v>Kẹo dẻo sầu riêng</v>
      </c>
      <c r="C60" s="85" t="str">
        <f>VLOOKUP(A60,'GIA BAN'!B57:G125,3,0)</f>
        <v>500gr</v>
      </c>
      <c r="D60" s="87"/>
      <c r="E60" s="87"/>
      <c r="F60" s="87"/>
      <c r="G60" s="87"/>
      <c r="H60" s="87"/>
      <c r="I60" s="85"/>
      <c r="J60" s="85">
        <v>25</v>
      </c>
      <c r="K60" s="85"/>
      <c r="L60" s="85"/>
      <c r="M60" s="62">
        <f t="shared" si="3"/>
        <v>25</v>
      </c>
      <c r="N60" s="49">
        <f>VLOOKUP(A60,'GIA BAN'!B57:G132,6,0)*M60</f>
        <v>1155000</v>
      </c>
    </row>
    <row r="61" spans="1:14" s="83" customFormat="1" ht="25.5" customHeight="1" x14ac:dyDescent="0.25">
      <c r="A61" s="15" t="s">
        <v>91</v>
      </c>
      <c r="B61" s="6" t="str">
        <f>VLOOKUP(A61,'GIA BAN'!B58:G126,2,0)</f>
        <v>Kẹo dẻo đậu phộng</v>
      </c>
      <c r="C61" s="85" t="str">
        <f>VLOOKUP(A61,'GIA BAN'!B58:G126,3,0)</f>
        <v>500gr</v>
      </c>
      <c r="D61" s="87"/>
      <c r="E61" s="87"/>
      <c r="F61" s="87"/>
      <c r="G61" s="87"/>
      <c r="H61" s="87"/>
      <c r="I61" s="85"/>
      <c r="J61" s="85">
        <v>25</v>
      </c>
      <c r="K61" s="85"/>
      <c r="L61" s="85"/>
      <c r="M61" s="62">
        <f t="shared" si="3"/>
        <v>25</v>
      </c>
      <c r="N61" s="49">
        <f>VLOOKUP(A61,'GIA BAN'!B58:G133,6,0)*M61</f>
        <v>1155000</v>
      </c>
    </row>
    <row r="62" spans="1:14" s="83" customFormat="1" ht="25.5" customHeight="1" x14ac:dyDescent="0.25">
      <c r="A62" s="15" t="s">
        <v>93</v>
      </c>
      <c r="B62" s="6" t="str">
        <f>VLOOKUP(A62,'GIA BAN'!B59:G127,2,0)</f>
        <v>Kẹo dẻo Lá dứa</v>
      </c>
      <c r="C62" s="85" t="str">
        <f>VLOOKUP(A62,'GIA BAN'!B59:G127,3,0)</f>
        <v>500gr</v>
      </c>
      <c r="D62" s="87"/>
      <c r="E62" s="87"/>
      <c r="F62" s="87"/>
      <c r="G62" s="87"/>
      <c r="H62" s="87"/>
      <c r="I62" s="85"/>
      <c r="J62" s="85">
        <v>25</v>
      </c>
      <c r="K62" s="85"/>
      <c r="L62" s="85"/>
      <c r="M62" s="62">
        <f t="shared" si="3"/>
        <v>25</v>
      </c>
      <c r="N62" s="49">
        <f>VLOOKUP(A62,'GIA BAN'!B59:G134,6,0)*M62</f>
        <v>1155000</v>
      </c>
    </row>
    <row r="63" spans="1:14" s="83" customFormat="1" ht="25.5" customHeight="1" x14ac:dyDescent="0.25">
      <c r="A63" s="15" t="s">
        <v>95</v>
      </c>
      <c r="B63" s="6" t="str">
        <f>VLOOKUP(A63,'GIA BAN'!B60:G128,2,0)</f>
        <v>Kẹo dẻo Môn</v>
      </c>
      <c r="C63" s="85" t="str">
        <f>VLOOKUP(A63,'GIA BAN'!B60:G128,3,0)</f>
        <v>500gr</v>
      </c>
      <c r="D63" s="87"/>
      <c r="E63" s="87"/>
      <c r="F63" s="87"/>
      <c r="G63" s="87"/>
      <c r="H63" s="87"/>
      <c r="I63" s="85"/>
      <c r="J63" s="85">
        <v>25</v>
      </c>
      <c r="K63" s="85"/>
      <c r="L63" s="85"/>
      <c r="M63" s="62">
        <f t="shared" si="3"/>
        <v>25</v>
      </c>
      <c r="N63" s="49">
        <f>VLOOKUP(A63,'GIA BAN'!B60:G135,6,0)*M63</f>
        <v>1155000</v>
      </c>
    </row>
    <row r="64" spans="1:14" s="83" customFormat="1" ht="25.5" customHeight="1" x14ac:dyDescent="0.25">
      <c r="A64" s="15"/>
      <c r="B64" s="16" t="s">
        <v>97</v>
      </c>
      <c r="C64" s="85"/>
      <c r="D64" s="87"/>
      <c r="E64" s="87"/>
      <c r="F64" s="87"/>
      <c r="G64" s="87"/>
      <c r="H64" s="87"/>
      <c r="I64" s="85"/>
      <c r="J64" s="85"/>
      <c r="K64" s="85"/>
      <c r="L64" s="85"/>
      <c r="M64" s="62">
        <f t="shared" si="3"/>
        <v>0</v>
      </c>
      <c r="N64" s="49"/>
    </row>
    <row r="65" spans="1:14" s="83" customFormat="1" ht="25.5" customHeight="1" x14ac:dyDescent="0.25">
      <c r="A65" s="15" t="s">
        <v>98</v>
      </c>
      <c r="B65" s="6" t="str">
        <f>VLOOKUP(A65,'GIA BAN'!B62:G130,2,0)</f>
        <v>Kẹo chuối tươi</v>
      </c>
      <c r="C65" s="85" t="str">
        <f>VLOOKUP(A65,'GIA BAN'!B62:G130,3,0)</f>
        <v>1 kg</v>
      </c>
      <c r="D65" s="87"/>
      <c r="E65" s="87">
        <v>60</v>
      </c>
      <c r="F65" s="87"/>
      <c r="G65" s="87"/>
      <c r="H65" s="87">
        <v>210</v>
      </c>
      <c r="I65" s="85"/>
      <c r="J65" s="85"/>
      <c r="K65" s="85">
        <v>20</v>
      </c>
      <c r="L65" s="85"/>
      <c r="M65" s="62">
        <f t="shared" si="3"/>
        <v>290</v>
      </c>
      <c r="N65" s="49">
        <f>VLOOKUP(A65,'GIA BAN'!B62:G137,6,0)*M65</f>
        <v>19140000</v>
      </c>
    </row>
    <row r="66" spans="1:14" s="83" customFormat="1" ht="25.5" customHeight="1" x14ac:dyDescent="0.25">
      <c r="A66" s="15" t="s">
        <v>100</v>
      </c>
      <c r="B66" s="6" t="str">
        <f>VLOOKUP(A66,'GIA BAN'!B63:G131,2,0)</f>
        <v>Kẹo chuối tươi (gói)</v>
      </c>
      <c r="C66" s="85" t="str">
        <f>VLOOKUP(A66,'GIA BAN'!B63:G131,3,0)</f>
        <v>400gr</v>
      </c>
      <c r="D66" s="87"/>
      <c r="E66" s="87"/>
      <c r="F66" s="87"/>
      <c r="G66" s="87"/>
      <c r="H66" s="87"/>
      <c r="I66" s="85"/>
      <c r="J66" s="85"/>
      <c r="K66" s="85"/>
      <c r="L66" s="85"/>
      <c r="M66" s="62">
        <f t="shared" si="3"/>
        <v>0</v>
      </c>
      <c r="N66" s="49">
        <f>VLOOKUP(A66,'GIA BAN'!B63:G138,6,0)*M66</f>
        <v>0</v>
      </c>
    </row>
    <row r="67" spans="1:14" s="83" customFormat="1" ht="25.5" customHeight="1" x14ac:dyDescent="0.25">
      <c r="A67" s="15" t="s">
        <v>102</v>
      </c>
      <c r="B67" s="6" t="str">
        <f>VLOOKUP(A67,'GIA BAN'!B64:G132,2,0)</f>
        <v>Kẹo chuối tươi (túi)</v>
      </c>
      <c r="C67" s="85" t="str">
        <f>VLOOKUP(A67,'GIA BAN'!B64:G132,3,0)</f>
        <v>200gr</v>
      </c>
      <c r="D67" s="87"/>
      <c r="E67" s="87">
        <v>60</v>
      </c>
      <c r="F67" s="87"/>
      <c r="G67" s="87">
        <v>60</v>
      </c>
      <c r="H67" s="87"/>
      <c r="I67" s="85">
        <v>60</v>
      </c>
      <c r="J67" s="85"/>
      <c r="K67" s="85"/>
      <c r="L67" s="85"/>
      <c r="M67" s="62">
        <f t="shared" si="3"/>
        <v>180</v>
      </c>
      <c r="N67" s="49">
        <f>VLOOKUP(A67,'GIA BAN'!B64:G139,6,0)*M67</f>
        <v>2862000</v>
      </c>
    </row>
    <row r="68" spans="1:14" s="83" customFormat="1" ht="25.5" customHeight="1" x14ac:dyDescent="0.25">
      <c r="A68" s="15" t="s">
        <v>104</v>
      </c>
      <c r="B68" s="6" t="str">
        <f>VLOOKUP(A68,'GIA BAN'!B65:G133,2,0)</f>
        <v>Kẹo chuối đậu - mè</v>
      </c>
      <c r="C68" s="85" t="str">
        <f>VLOOKUP(A68,'GIA BAN'!B65:G133,3,0)</f>
        <v>1 kg</v>
      </c>
      <c r="D68" s="87"/>
      <c r="E68" s="87"/>
      <c r="F68" s="87"/>
      <c r="G68" s="87"/>
      <c r="H68" s="87"/>
      <c r="I68" s="85"/>
      <c r="J68" s="85"/>
      <c r="K68" s="85"/>
      <c r="L68" s="85"/>
      <c r="M68" s="62">
        <f t="shared" si="3"/>
        <v>0</v>
      </c>
      <c r="N68" s="49">
        <f>VLOOKUP(A68,'GIA BAN'!B65:G140,6,0)*M68</f>
        <v>0</v>
      </c>
    </row>
    <row r="69" spans="1:14" s="83" customFormat="1" ht="25.5" customHeight="1" x14ac:dyDescent="0.25">
      <c r="A69" s="15" t="s">
        <v>106</v>
      </c>
      <c r="B69" s="6" t="str">
        <f>VLOOKUP(A69,'GIA BAN'!B66:G134,2,0)</f>
        <v>Kẹo chuối đậu - mè (túi)</v>
      </c>
      <c r="C69" s="85" t="str">
        <f>VLOOKUP(A69,'GIA BAN'!B66:G134,3,0)</f>
        <v>200gr</v>
      </c>
      <c r="D69" s="87">
        <v>1200</v>
      </c>
      <c r="E69" s="87"/>
      <c r="F69" s="87"/>
      <c r="G69" s="87"/>
      <c r="H69" s="87"/>
      <c r="I69" s="85"/>
      <c r="J69" s="85">
        <v>60</v>
      </c>
      <c r="K69" s="85">
        <v>60</v>
      </c>
      <c r="L69" s="85"/>
      <c r="M69" s="62">
        <f t="shared" si="3"/>
        <v>1320</v>
      </c>
      <c r="N69" s="49">
        <f>VLOOKUP(A69,'GIA BAN'!B66:G141,6,0)*M69</f>
        <v>24420000</v>
      </c>
    </row>
    <row r="70" spans="1:14" s="83" customFormat="1" ht="25.5" customHeight="1" x14ac:dyDescent="0.25">
      <c r="A70" s="15" t="s">
        <v>108</v>
      </c>
      <c r="B70" s="6" t="str">
        <f>VLOOKUP(A70,'GIA BAN'!B67:G135,2,0)</f>
        <v>Kẹo chuối tươi (túi)</v>
      </c>
      <c r="C70" s="85" t="str">
        <f>VLOOKUP(A70,'GIA BAN'!B67:G135,3,0)</f>
        <v>500gr</v>
      </c>
      <c r="D70" s="87"/>
      <c r="E70" s="87">
        <v>90</v>
      </c>
      <c r="F70" s="87">
        <v>30</v>
      </c>
      <c r="G70" s="87"/>
      <c r="H70" s="87"/>
      <c r="I70" s="85"/>
      <c r="J70" s="85"/>
      <c r="K70" s="85"/>
      <c r="L70" s="85"/>
      <c r="M70" s="62">
        <f t="shared" si="3"/>
        <v>120</v>
      </c>
      <c r="N70" s="49">
        <f>VLOOKUP(A70,'GIA BAN'!B67:G142,6,0)*M70</f>
        <v>4524000</v>
      </c>
    </row>
    <row r="71" spans="1:14" s="83" customFormat="1" ht="25.5" customHeight="1" x14ac:dyDescent="0.25">
      <c r="A71" s="15" t="s">
        <v>109</v>
      </c>
      <c r="B71" s="6" t="str">
        <f>VLOOKUP(A71,'GIA BAN'!B68:G136,2,0)</f>
        <v>Kẹo chuối đậu - mè (túi)</v>
      </c>
      <c r="C71" s="85" t="str">
        <f>VLOOKUP(A71,'GIA BAN'!B68:G136,3,0)</f>
        <v>500gr</v>
      </c>
      <c r="D71" s="87"/>
      <c r="E71" s="87"/>
      <c r="F71" s="87"/>
      <c r="G71" s="87"/>
      <c r="H71" s="87"/>
      <c r="I71" s="85"/>
      <c r="J71" s="85"/>
      <c r="K71" s="85">
        <v>30</v>
      </c>
      <c r="L71" s="85"/>
      <c r="M71" s="62">
        <f t="shared" ref="M71:M81" si="4">SUM(D71:L71)</f>
        <v>30</v>
      </c>
      <c r="N71" s="49">
        <f>VLOOKUP(A71,'GIA BAN'!B68:G143,6,0)*M71</f>
        <v>1290000</v>
      </c>
    </row>
    <row r="72" spans="1:14" s="83" customFormat="1" ht="25.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5" t="str">
        <f>VLOOKUP(A72,'GIA BAN'!B69:G137,3,0)</f>
        <v>450gr</v>
      </c>
      <c r="D72" s="87"/>
      <c r="E72" s="87"/>
      <c r="F72" s="87">
        <v>30</v>
      </c>
      <c r="G72" s="87">
        <v>60</v>
      </c>
      <c r="H72" s="87"/>
      <c r="I72" s="86"/>
      <c r="J72" s="86"/>
      <c r="K72" s="86">
        <v>30</v>
      </c>
      <c r="L72" s="86"/>
      <c r="M72" s="62">
        <f t="shared" si="4"/>
        <v>120</v>
      </c>
      <c r="N72" s="49">
        <f>VLOOKUP(A72,'GIA BAN'!B69:G144,6,0)*M72</f>
        <v>4524000</v>
      </c>
    </row>
    <row r="73" spans="1:14" s="83" customFormat="1" ht="25.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5" t="str">
        <f>VLOOKUP(A73,'GIA BAN'!B70:G138,3,0)</f>
        <v>1 kg</v>
      </c>
      <c r="D73" s="87"/>
      <c r="E73" s="87">
        <v>60</v>
      </c>
      <c r="F73" s="87">
        <v>90</v>
      </c>
      <c r="G73" s="87">
        <v>60</v>
      </c>
      <c r="H73" s="87"/>
      <c r="I73" s="85">
        <v>60</v>
      </c>
      <c r="J73" s="85">
        <v>60</v>
      </c>
      <c r="K73" s="85">
        <v>10</v>
      </c>
      <c r="L73" s="85"/>
      <c r="M73" s="62">
        <f t="shared" si="4"/>
        <v>340</v>
      </c>
      <c r="N73" s="49">
        <f>VLOOKUP(A73,'GIA BAN'!B70:G145,6,0)*M73</f>
        <v>24990000</v>
      </c>
    </row>
    <row r="74" spans="1:14" s="83" customFormat="1" ht="25.5" customHeight="1" x14ac:dyDescent="0.25">
      <c r="A74" s="15"/>
      <c r="B74" s="16" t="s">
        <v>113</v>
      </c>
      <c r="C74" s="85"/>
      <c r="D74" s="87"/>
      <c r="E74" s="87"/>
      <c r="F74" s="87"/>
      <c r="G74" s="87"/>
      <c r="H74" s="87"/>
      <c r="I74" s="87"/>
      <c r="J74" s="87"/>
      <c r="K74" s="87"/>
      <c r="L74" s="87"/>
      <c r="M74" s="62">
        <f t="shared" si="4"/>
        <v>0</v>
      </c>
      <c r="N74" s="49"/>
    </row>
    <row r="75" spans="1:14" s="83" customFormat="1" ht="25.5" customHeight="1" x14ac:dyDescent="0.25">
      <c r="A75" s="15" t="s">
        <v>114</v>
      </c>
      <c r="B75" s="6" t="str">
        <f>VLOOKUP(A75,'GIA BAN'!B72:G140,2,0)</f>
        <v>Bánh phồng sữa</v>
      </c>
      <c r="C75" s="85" t="str">
        <f>VLOOKUP(A75,'GIA BAN'!B72:G140,3,0)</f>
        <v>350gr</v>
      </c>
      <c r="D75" s="87"/>
      <c r="E75" s="87"/>
      <c r="F75" s="87"/>
      <c r="G75" s="87"/>
      <c r="H75" s="87"/>
      <c r="I75" s="87"/>
      <c r="J75" s="87"/>
      <c r="K75" s="87"/>
      <c r="L75" s="87"/>
      <c r="M75" s="62">
        <f t="shared" si="4"/>
        <v>0</v>
      </c>
      <c r="N75" s="49">
        <f>VLOOKUP(A75,'GIA BAN'!B72:G147,6,0)*M75</f>
        <v>0</v>
      </c>
    </row>
    <row r="76" spans="1:14" s="83" customFormat="1" ht="25.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5" t="str">
        <f>VLOOKUP(A76,'GIA BAN'!B73:G141,3,0)</f>
        <v>450gr</v>
      </c>
      <c r="D76" s="87"/>
      <c r="E76" s="87"/>
      <c r="F76" s="87"/>
      <c r="G76" s="87"/>
      <c r="H76" s="87"/>
      <c r="I76" s="87"/>
      <c r="J76" s="87"/>
      <c r="K76" s="87">
        <v>10</v>
      </c>
      <c r="L76" s="87"/>
      <c r="M76" s="62">
        <f t="shared" si="4"/>
        <v>10</v>
      </c>
      <c r="N76" s="49">
        <f>VLOOKUP(A76,'GIA BAN'!B73:G148,6,0)*M76</f>
        <v>307000</v>
      </c>
    </row>
    <row r="77" spans="1:14" s="83" customFormat="1" ht="25.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7"/>
      <c r="E77" s="87"/>
      <c r="F77" s="87"/>
      <c r="G77" s="87"/>
      <c r="H77" s="87"/>
      <c r="I77" s="87"/>
      <c r="J77" s="87"/>
      <c r="K77" s="87"/>
      <c r="L77" s="87"/>
      <c r="M77" s="62">
        <f t="shared" si="4"/>
        <v>0</v>
      </c>
      <c r="N77" s="49">
        <f>VLOOKUP(A77,'GIA BAN'!B74:G149,6,0)*M77</f>
        <v>0</v>
      </c>
    </row>
    <row r="78" spans="1:14" s="83" customFormat="1" ht="25.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7"/>
      <c r="E78" s="87"/>
      <c r="F78" s="87"/>
      <c r="G78" s="87"/>
      <c r="H78" s="87"/>
      <c r="I78" s="87"/>
      <c r="J78" s="87"/>
      <c r="K78" s="87"/>
      <c r="L78" s="87"/>
      <c r="M78" s="62">
        <f t="shared" si="4"/>
        <v>0</v>
      </c>
      <c r="N78" s="49">
        <f>VLOOKUP(A78,'GIA BAN'!B75:G150,6,0)*M78</f>
        <v>0</v>
      </c>
    </row>
    <row r="79" spans="1:14" s="83" customFormat="1" ht="25.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7"/>
      <c r="E79" s="87"/>
      <c r="F79" s="87"/>
      <c r="G79" s="87"/>
      <c r="H79" s="87"/>
      <c r="I79" s="87"/>
      <c r="J79" s="87"/>
      <c r="K79" s="87"/>
      <c r="L79" s="87"/>
      <c r="M79" s="62">
        <f t="shared" si="4"/>
        <v>0</v>
      </c>
      <c r="N79" s="49">
        <f>VLOOKUP(A79,'GIA BAN'!B76:G151,6,0)*M79</f>
        <v>0</v>
      </c>
    </row>
    <row r="80" spans="1:14" s="83" customFormat="1" ht="25.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7"/>
      <c r="E80" s="87"/>
      <c r="F80" s="87"/>
      <c r="G80" s="87"/>
      <c r="H80" s="87"/>
      <c r="I80" s="87"/>
      <c r="J80" s="87"/>
      <c r="K80" s="87"/>
      <c r="L80" s="87"/>
      <c r="M80" s="62">
        <f t="shared" si="4"/>
        <v>0</v>
      </c>
      <c r="N80" s="49">
        <f>VLOOKUP(A80,'GIA BAN'!B77:G152,6,0)*M80</f>
        <v>0</v>
      </c>
    </row>
    <row r="81" spans="1:14" s="83" customFormat="1" ht="25.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7"/>
      <c r="E81" s="87"/>
      <c r="F81" s="87"/>
      <c r="G81" s="87"/>
      <c r="H81" s="87"/>
      <c r="I81" s="87"/>
      <c r="J81" s="87"/>
      <c r="K81" s="87"/>
      <c r="L81" s="87"/>
      <c r="M81" s="62">
        <f t="shared" si="4"/>
        <v>0</v>
      </c>
      <c r="N81" s="49">
        <f>VLOOKUP(A81,'GIA BAN'!B78:G153,6,0)*M81</f>
        <v>0</v>
      </c>
    </row>
    <row r="82" spans="1:14" ht="25.5" x14ac:dyDescent="0.25">
      <c r="A82" s="36"/>
      <c r="B82" s="36"/>
      <c r="C82" s="37"/>
      <c r="D82" s="35"/>
      <c r="E82" s="35"/>
      <c r="F82" s="35"/>
      <c r="G82" s="35"/>
      <c r="H82" s="38"/>
      <c r="I82" s="35"/>
      <c r="J82" s="35"/>
      <c r="K82" s="35"/>
      <c r="L82" s="35"/>
      <c r="M82" s="43">
        <f t="shared" ref="M82:N82" si="5">SUM(M7:M81)</f>
        <v>7350</v>
      </c>
      <c r="N82" s="43">
        <f t="shared" si="5"/>
        <v>206709000</v>
      </c>
    </row>
    <row r="83" spans="1:14" s="83" customFormat="1" ht="15.75" x14ac:dyDescent="0.25">
      <c r="A83" s="11"/>
      <c r="N83" s="3"/>
    </row>
  </sheetData>
  <mergeCells count="4">
    <mergeCell ref="A4:A5"/>
    <mergeCell ref="B4:B5"/>
    <mergeCell ref="C4:C5"/>
    <mergeCell ref="M4:N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4"/>
  <sheetViews>
    <sheetView zoomScale="85" zoomScaleNormal="85" workbookViewId="0">
      <pane xSplit="3" ySplit="5" topLeftCell="L96" activePane="bottomRight" state="frozen"/>
      <selection pane="topRight" activeCell="D1" sqref="D1"/>
      <selection pane="bottomLeft" activeCell="A6" sqref="A6"/>
      <selection pane="bottomRight" activeCell="Y9" sqref="Y9"/>
    </sheetView>
  </sheetViews>
  <sheetFormatPr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4" width="12.5703125" style="2" bestFit="1" customWidth="1"/>
    <col min="5" max="5" width="3.85546875" style="2" customWidth="1"/>
    <col min="6" max="11" width="13.7109375" style="2" bestFit="1" customWidth="1"/>
    <col min="12" max="19" width="11.7109375" style="2" customWidth="1"/>
    <col min="20" max="21" width="9.140625" style="2" customWidth="1"/>
    <col min="22" max="23" width="16" style="3" customWidth="1"/>
    <col min="24" max="24" width="19.42578125" style="2" customWidth="1"/>
    <col min="25" max="16384" width="9.140625" style="2"/>
  </cols>
  <sheetData>
    <row r="1" spans="1:24" ht="31.5" customHeight="1" x14ac:dyDescent="0.25">
      <c r="A1" s="17" t="s">
        <v>122</v>
      </c>
      <c r="B1" s="17"/>
      <c r="V1" s="2"/>
      <c r="W1" s="2"/>
    </row>
    <row r="2" spans="1:24" ht="31.5" customHeight="1" x14ac:dyDescent="0.25">
      <c r="A2" s="28" t="s">
        <v>236</v>
      </c>
      <c r="B2" s="28"/>
      <c r="C2" s="41" t="s">
        <v>144</v>
      </c>
      <c r="D2" s="18">
        <f>SUMPRODUCT('GIA BAN'!$F$4:$F$79,D7:D82)</f>
        <v>63582500</v>
      </c>
      <c r="E2" s="73"/>
      <c r="F2" s="18">
        <f>SUMPRODUCT('GIA BAN'!$G$4:$G$79,F7:F82)</f>
        <v>32316000</v>
      </c>
      <c r="G2" s="18">
        <f>SUMPRODUCT('GIA BAN'!$G$4:$G$79,G7:G82)</f>
        <v>23019000</v>
      </c>
      <c r="H2" s="18">
        <f>SUMPRODUCT('GIA BAN'!$G$4:$G$79,H7:H82)</f>
        <v>26625000</v>
      </c>
      <c r="I2" s="18">
        <f>SUMPRODUCT('GIA BAN'!$G$4:$G$79,I7:I82)</f>
        <v>25006000</v>
      </c>
      <c r="J2" s="18">
        <f>SUMPRODUCT('GIA BAN'!$G$4:$G$79,J7:J82)</f>
        <v>23403000</v>
      </c>
      <c r="K2" s="18">
        <f>SUMPRODUCT('GIA BAN'!$G$4:$G$79,K7:K82)</f>
        <v>32083000</v>
      </c>
      <c r="L2" s="18">
        <f>SUMPRODUCT('GIA BAN'!$G$4:$G$79,L7:L82)</f>
        <v>24830000</v>
      </c>
      <c r="M2" s="18">
        <f>SUMPRODUCT('GIA BAN'!$G$4:$G$79,M7:M82)</f>
        <v>22988000</v>
      </c>
      <c r="N2" s="18">
        <f>SUMPRODUCT('GIA BAN'!$G$4:$G$79,N7:N82)</f>
        <v>20289000</v>
      </c>
      <c r="O2" s="18">
        <f>SUMPRODUCT('GIA BAN'!$G$4:$G$79,O7:O82)</f>
        <v>48257500</v>
      </c>
      <c r="P2" s="18">
        <f>SUMPRODUCT('GIA BAN'!$G$4:$G$79,P7:P82)</f>
        <v>39266000</v>
      </c>
      <c r="Q2" s="18">
        <f>SUMPRODUCT('GIA BAN'!$G$4:$G$79,Q7:Q82)</f>
        <v>28765000</v>
      </c>
      <c r="R2" s="18">
        <f>SUMPRODUCT('GIA BAN'!$G$4:$G$79,R7:R82)</f>
        <v>52863000</v>
      </c>
      <c r="S2" s="18">
        <f>SUMPRODUCT('GIA BAN'!$G$4:$G$79,S7:S82)</f>
        <v>0</v>
      </c>
      <c r="T2" s="39"/>
      <c r="U2" s="39"/>
      <c r="V2" s="79">
        <f>SUM(D2:D2)</f>
        <v>63582500</v>
      </c>
      <c r="W2" s="79">
        <f>SUM(F2:S2)</f>
        <v>399710500</v>
      </c>
      <c r="X2" s="118">
        <f>V2+W2</f>
        <v>463293000</v>
      </c>
    </row>
    <row r="3" spans="1:24" ht="31.5" customHeight="1" x14ac:dyDescent="0.25">
      <c r="A3" s="32"/>
      <c r="B3" s="32"/>
      <c r="C3" s="42" t="s">
        <v>145</v>
      </c>
      <c r="D3" s="34">
        <f t="shared" ref="D3" si="0">D2-(D2*6%)</f>
        <v>59767550</v>
      </c>
      <c r="E3" s="73"/>
      <c r="F3" s="34">
        <f>F2-(F2*6%)</f>
        <v>30377040</v>
      </c>
      <c r="G3" s="34">
        <f t="shared" ref="G3:H3" si="1">G2-(G2*6%)</f>
        <v>21637860</v>
      </c>
      <c r="H3" s="34">
        <f t="shared" si="1"/>
        <v>25027500</v>
      </c>
      <c r="I3" s="34">
        <f t="shared" ref="I3" si="2">I2-(I2*6%)</f>
        <v>23505640</v>
      </c>
      <c r="J3" s="34">
        <f t="shared" ref="J3" si="3">J2-(J2*6%)</f>
        <v>21998820</v>
      </c>
      <c r="K3" s="34">
        <f t="shared" ref="K3" si="4">K2-(K2*6%)</f>
        <v>30158020</v>
      </c>
      <c r="L3" s="34">
        <f t="shared" ref="L3" si="5">L2-(L2*6%)</f>
        <v>23340200</v>
      </c>
      <c r="M3" s="34">
        <f t="shared" ref="M3" si="6">M2-(M2*6%)</f>
        <v>21608720</v>
      </c>
      <c r="N3" s="34">
        <f t="shared" ref="N3" si="7">N2-(N2*6%)</f>
        <v>19071660</v>
      </c>
      <c r="O3" s="34">
        <f t="shared" ref="O3" si="8">O2-(O2*6%)</f>
        <v>45362050</v>
      </c>
      <c r="P3" s="34">
        <f t="shared" ref="P3" si="9">P2-(P2*6%)</f>
        <v>36910040</v>
      </c>
      <c r="Q3" s="34">
        <f t="shared" ref="Q3" si="10">Q2-(Q2*6%)</f>
        <v>27039100</v>
      </c>
      <c r="R3" s="34">
        <f t="shared" ref="R3" si="11">R2-(R2*6%)</f>
        <v>49691220</v>
      </c>
      <c r="S3" s="34">
        <f t="shared" ref="S3" si="12">S2-(S2*6%)</f>
        <v>0</v>
      </c>
      <c r="T3" s="39"/>
      <c r="U3" s="39"/>
      <c r="V3" s="80">
        <f>SUM(D3:D3)</f>
        <v>59767550</v>
      </c>
      <c r="W3" s="80">
        <f>SUM(F3:S3)</f>
        <v>375727870</v>
      </c>
      <c r="X3" s="118">
        <f>V3+W3</f>
        <v>435495420</v>
      </c>
    </row>
    <row r="4" spans="1:24" s="4" customFormat="1" ht="29.25" customHeight="1" x14ac:dyDescent="0.25">
      <c r="A4" s="133" t="s">
        <v>120</v>
      </c>
      <c r="B4" s="133" t="s">
        <v>0</v>
      </c>
      <c r="C4" s="123" t="s">
        <v>146</v>
      </c>
      <c r="D4" s="91">
        <v>42749</v>
      </c>
      <c r="E4" s="72"/>
      <c r="F4" s="91">
        <v>42738</v>
      </c>
      <c r="G4" s="91">
        <v>42740</v>
      </c>
      <c r="H4" s="91">
        <v>42740</v>
      </c>
      <c r="I4" s="91">
        <v>42741</v>
      </c>
      <c r="J4" s="91">
        <v>42744</v>
      </c>
      <c r="K4" s="91">
        <v>42745</v>
      </c>
      <c r="L4" s="91">
        <v>42746</v>
      </c>
      <c r="M4" s="91">
        <v>42746</v>
      </c>
      <c r="N4" s="91">
        <v>42746</v>
      </c>
      <c r="O4" s="91">
        <v>42749</v>
      </c>
      <c r="P4" s="91">
        <v>42749</v>
      </c>
      <c r="Q4" s="91">
        <v>42751</v>
      </c>
      <c r="R4" s="91">
        <v>42753</v>
      </c>
      <c r="S4" s="91"/>
      <c r="T4" s="135" t="s">
        <v>161</v>
      </c>
      <c r="U4" s="135"/>
      <c r="V4" s="135"/>
      <c r="W4" s="135"/>
    </row>
    <row r="5" spans="1:24" s="4" customFormat="1" ht="29.25" customHeight="1" x14ac:dyDescent="0.25">
      <c r="A5" s="134"/>
      <c r="B5" s="134"/>
      <c r="C5" s="124"/>
      <c r="D5" s="88" t="s">
        <v>187</v>
      </c>
      <c r="E5" s="73"/>
      <c r="F5" s="88" t="s">
        <v>184</v>
      </c>
      <c r="G5" s="88" t="s">
        <v>200</v>
      </c>
      <c r="H5" s="88" t="s">
        <v>201</v>
      </c>
      <c r="I5" s="88" t="s">
        <v>202</v>
      </c>
      <c r="J5" s="88" t="s">
        <v>203</v>
      </c>
      <c r="K5" s="88" t="s">
        <v>204</v>
      </c>
      <c r="L5" s="88" t="s">
        <v>205</v>
      </c>
      <c r="M5" s="88" t="s">
        <v>206</v>
      </c>
      <c r="N5" s="88" t="s">
        <v>207</v>
      </c>
      <c r="O5" s="88" t="s">
        <v>208</v>
      </c>
      <c r="P5" s="88" t="s">
        <v>186</v>
      </c>
      <c r="Q5" s="88" t="s">
        <v>185</v>
      </c>
      <c r="R5" s="88" t="s">
        <v>209</v>
      </c>
      <c r="S5" s="88"/>
      <c r="T5" s="138" t="s">
        <v>159</v>
      </c>
      <c r="U5" s="139"/>
      <c r="V5" s="136" t="s">
        <v>160</v>
      </c>
      <c r="W5" s="137"/>
    </row>
    <row r="6" spans="1:24" s="4" customFormat="1" ht="24.75" customHeight="1" x14ac:dyDescent="0.25">
      <c r="A6" s="15"/>
      <c r="B6" s="74" t="s">
        <v>1</v>
      </c>
      <c r="C6" s="75"/>
      <c r="D6" s="82"/>
      <c r="E6" s="77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78" t="s">
        <v>162</v>
      </c>
      <c r="U6" s="78" t="s">
        <v>163</v>
      </c>
      <c r="V6" s="76"/>
      <c r="W6" s="76"/>
    </row>
    <row r="7" spans="1:24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7"/>
      <c r="E7" s="29"/>
      <c r="F7" s="87"/>
      <c r="G7" s="87">
        <v>50</v>
      </c>
      <c r="H7" s="87">
        <v>50</v>
      </c>
      <c r="I7" s="87">
        <v>50</v>
      </c>
      <c r="J7" s="87"/>
      <c r="K7" s="87"/>
      <c r="L7" s="87"/>
      <c r="M7" s="87"/>
      <c r="N7" s="87">
        <v>250</v>
      </c>
      <c r="O7" s="87"/>
      <c r="P7" s="87"/>
      <c r="Q7" s="87"/>
      <c r="R7" s="87"/>
      <c r="S7" s="87"/>
      <c r="T7" s="62">
        <f t="shared" ref="T7:T38" si="13">SUM(D7:D7)</f>
        <v>0</v>
      </c>
      <c r="U7" s="62">
        <f t="shared" ref="U7:U38" si="14">SUM(F7:S7)</f>
        <v>400</v>
      </c>
      <c r="V7" s="49">
        <f>VLOOKUP(A7,'GIA BAN'!B4:G79,5,0)*T7</f>
        <v>0</v>
      </c>
      <c r="W7" s="49">
        <f>VLOOKUP(A7,'GIA BAN'!B4:G79,6,0)*U7</f>
        <v>9320000</v>
      </c>
    </row>
    <row r="8" spans="1:24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5"/>
      <c r="E8" s="29"/>
      <c r="F8" s="87"/>
      <c r="G8" s="87"/>
      <c r="H8" s="87">
        <v>50</v>
      </c>
      <c r="I8" s="87">
        <v>50</v>
      </c>
      <c r="J8" s="87"/>
      <c r="K8" s="87"/>
      <c r="L8" s="87"/>
      <c r="M8" s="87"/>
      <c r="N8" s="87">
        <v>250</v>
      </c>
      <c r="O8" s="87"/>
      <c r="P8" s="87"/>
      <c r="Q8" s="87"/>
      <c r="R8" s="87"/>
      <c r="S8" s="87"/>
      <c r="T8" s="62">
        <f t="shared" si="13"/>
        <v>0</v>
      </c>
      <c r="U8" s="62">
        <f t="shared" si="14"/>
        <v>350</v>
      </c>
      <c r="V8" s="49">
        <f>VLOOKUP(A8,'GIA BAN'!B5:G80,5,0)*T8</f>
        <v>0</v>
      </c>
      <c r="W8" s="49">
        <f>VLOOKUP(A8,'GIA BAN'!B5:G80,6,0)*U8</f>
        <v>8155000</v>
      </c>
    </row>
    <row r="9" spans="1:24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5"/>
      <c r="E9" s="29"/>
      <c r="F9" s="87"/>
      <c r="G9" s="87">
        <v>50</v>
      </c>
      <c r="H9" s="87">
        <v>100</v>
      </c>
      <c r="I9" s="87">
        <v>50</v>
      </c>
      <c r="J9" s="87"/>
      <c r="K9" s="87"/>
      <c r="L9" s="87"/>
      <c r="M9" s="87"/>
      <c r="N9" s="87"/>
      <c r="O9" s="87">
        <v>150</v>
      </c>
      <c r="P9" s="87"/>
      <c r="Q9" s="87"/>
      <c r="R9" s="87">
        <v>250</v>
      </c>
      <c r="S9" s="87"/>
      <c r="T9" s="62">
        <f t="shared" si="13"/>
        <v>0</v>
      </c>
      <c r="U9" s="62">
        <f t="shared" si="14"/>
        <v>600</v>
      </c>
      <c r="V9" s="49">
        <f>VLOOKUP(A9,'GIA BAN'!B6:G81,5,0)*T9</f>
        <v>0</v>
      </c>
      <c r="W9" s="49">
        <f>VLOOKUP(A9,'GIA BAN'!B6:G81,6,0)*U9</f>
        <v>13980000</v>
      </c>
    </row>
    <row r="10" spans="1:24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5"/>
      <c r="E10" s="29"/>
      <c r="F10" s="87"/>
      <c r="G10" s="87"/>
      <c r="H10" s="87">
        <v>50</v>
      </c>
      <c r="I10" s="87">
        <v>200</v>
      </c>
      <c r="J10" s="87"/>
      <c r="K10" s="87"/>
      <c r="L10" s="87"/>
      <c r="M10" s="87"/>
      <c r="N10" s="87"/>
      <c r="O10" s="87">
        <v>150</v>
      </c>
      <c r="P10" s="87"/>
      <c r="Q10" s="87"/>
      <c r="R10" s="87">
        <v>250</v>
      </c>
      <c r="S10" s="87"/>
      <c r="T10" s="62">
        <f t="shared" si="13"/>
        <v>0</v>
      </c>
      <c r="U10" s="62">
        <f t="shared" si="14"/>
        <v>650</v>
      </c>
      <c r="V10" s="49">
        <f>VLOOKUP(A10,'GIA BAN'!B7:G82,5,0)*T10</f>
        <v>0</v>
      </c>
      <c r="W10" s="49">
        <f>VLOOKUP(A10,'GIA BAN'!B7:G82,6,0)*U10</f>
        <v>15145000</v>
      </c>
    </row>
    <row r="11" spans="1:24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5"/>
      <c r="E11" s="30"/>
      <c r="F11" s="87"/>
      <c r="G11" s="87"/>
      <c r="H11" s="87">
        <v>40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62">
        <f t="shared" si="13"/>
        <v>0</v>
      </c>
      <c r="U11" s="62">
        <f t="shared" si="14"/>
        <v>40</v>
      </c>
      <c r="V11" s="49">
        <f>VLOOKUP(A11,'GIA BAN'!B8:G83,5,0)*T11</f>
        <v>0</v>
      </c>
      <c r="W11" s="49">
        <f>VLOOKUP(A11,'GIA BAN'!B8:G83,6,0)*U11</f>
        <v>1140000</v>
      </c>
    </row>
    <row r="12" spans="1:24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5"/>
      <c r="E12" s="30"/>
      <c r="F12" s="87"/>
      <c r="G12" s="87"/>
      <c r="H12" s="87">
        <v>40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62">
        <f t="shared" si="13"/>
        <v>0</v>
      </c>
      <c r="U12" s="62">
        <f t="shared" si="14"/>
        <v>40</v>
      </c>
      <c r="V12" s="49">
        <f>VLOOKUP(A12,'GIA BAN'!B9:G84,5,0)*T12</f>
        <v>0</v>
      </c>
      <c r="W12" s="49">
        <f>VLOOKUP(A12,'GIA BAN'!B9:G84,6,0)*U12</f>
        <v>1224000</v>
      </c>
    </row>
    <row r="13" spans="1:24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5"/>
      <c r="E13" s="30"/>
      <c r="F13" s="87"/>
      <c r="G13" s="87"/>
      <c r="H13" s="87">
        <v>40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62">
        <f t="shared" si="13"/>
        <v>0</v>
      </c>
      <c r="U13" s="62">
        <f t="shared" si="14"/>
        <v>40</v>
      </c>
      <c r="V13" s="49">
        <f>VLOOKUP(A13,'GIA BAN'!B10:G85,5,0)*T13</f>
        <v>0</v>
      </c>
      <c r="W13" s="49">
        <f>VLOOKUP(A13,'GIA BAN'!B10:G85,6,0)*U13</f>
        <v>1480000</v>
      </c>
    </row>
    <row r="14" spans="1:24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5"/>
      <c r="E14" s="30"/>
      <c r="F14" s="87"/>
      <c r="G14" s="87"/>
      <c r="H14" s="87">
        <v>40</v>
      </c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62">
        <f t="shared" si="13"/>
        <v>0</v>
      </c>
      <c r="U14" s="62">
        <f t="shared" si="14"/>
        <v>40</v>
      </c>
      <c r="V14" s="49">
        <f>VLOOKUP(A14,'GIA BAN'!B11:G86,5,0)*T14</f>
        <v>0</v>
      </c>
      <c r="W14" s="49">
        <f>VLOOKUP(A14,'GIA BAN'!B11:G86,6,0)*U14</f>
        <v>1480000</v>
      </c>
    </row>
    <row r="15" spans="1:24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5"/>
      <c r="E15" s="30"/>
      <c r="F15" s="87"/>
      <c r="G15" s="87"/>
      <c r="H15" s="87">
        <v>40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62">
        <f t="shared" si="13"/>
        <v>0</v>
      </c>
      <c r="U15" s="62">
        <f t="shared" si="14"/>
        <v>40</v>
      </c>
      <c r="V15" s="49">
        <f>VLOOKUP(A15,'GIA BAN'!B12:G87,5,0)*T15</f>
        <v>0</v>
      </c>
      <c r="W15" s="49">
        <f>VLOOKUP(A15,'GIA BAN'!B12:G87,6,0)*U15</f>
        <v>1480000</v>
      </c>
    </row>
    <row r="16" spans="1:24" s="4" customFormat="1" ht="24.75" customHeight="1" x14ac:dyDescent="0.25">
      <c r="A16" s="15"/>
      <c r="B16" s="16" t="s">
        <v>20</v>
      </c>
      <c r="C16" s="5"/>
      <c r="D16" s="84"/>
      <c r="E16" s="31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62">
        <f t="shared" si="13"/>
        <v>0</v>
      </c>
      <c r="U16" s="62">
        <f t="shared" si="14"/>
        <v>0</v>
      </c>
      <c r="V16" s="49"/>
      <c r="W16" s="49"/>
    </row>
    <row r="17" spans="1:23" s="4" customFormat="1" ht="24.7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5"/>
      <c r="E17" s="30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62">
        <f t="shared" si="13"/>
        <v>0</v>
      </c>
      <c r="U17" s="62">
        <f t="shared" si="14"/>
        <v>0</v>
      </c>
      <c r="V17" s="49">
        <f>VLOOKUP(A17,'GIA BAN'!B14:G89,5,0)*T17</f>
        <v>0</v>
      </c>
      <c r="W17" s="49">
        <f>VLOOKUP(A17,'GIA BAN'!B14:G89,6,0)*U17</f>
        <v>0</v>
      </c>
    </row>
    <row r="18" spans="1:23" s="4" customFormat="1" ht="24.7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5"/>
      <c r="E18" s="30"/>
      <c r="F18" s="87">
        <v>175</v>
      </c>
      <c r="G18" s="87"/>
      <c r="H18" s="87"/>
      <c r="I18" s="87">
        <v>175</v>
      </c>
      <c r="J18" s="87"/>
      <c r="K18" s="87"/>
      <c r="L18" s="87"/>
      <c r="M18" s="87"/>
      <c r="N18" s="87"/>
      <c r="O18" s="87">
        <v>475</v>
      </c>
      <c r="P18" s="87"/>
      <c r="Q18" s="87"/>
      <c r="R18" s="87">
        <v>325</v>
      </c>
      <c r="S18" s="87"/>
      <c r="T18" s="62">
        <f t="shared" si="13"/>
        <v>0</v>
      </c>
      <c r="U18" s="62">
        <f t="shared" si="14"/>
        <v>1150</v>
      </c>
      <c r="V18" s="49">
        <f>VLOOKUP(A18,'GIA BAN'!B15:G90,5,0)*T18</f>
        <v>0</v>
      </c>
      <c r="W18" s="49">
        <f>VLOOKUP(A18,'GIA BAN'!B15:G90,6,0)*U18</f>
        <v>42205000</v>
      </c>
    </row>
    <row r="19" spans="1:23" s="4" customFormat="1" ht="24.7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5"/>
      <c r="E19" s="30"/>
      <c r="F19" s="87">
        <v>75</v>
      </c>
      <c r="G19" s="87"/>
      <c r="H19" s="87"/>
      <c r="I19" s="87">
        <v>75</v>
      </c>
      <c r="J19" s="87"/>
      <c r="K19" s="87"/>
      <c r="L19" s="87"/>
      <c r="M19" s="87"/>
      <c r="N19" s="87"/>
      <c r="O19" s="87">
        <v>250</v>
      </c>
      <c r="P19" s="87"/>
      <c r="Q19" s="87"/>
      <c r="R19" s="87">
        <v>225</v>
      </c>
      <c r="S19" s="87"/>
      <c r="T19" s="62">
        <f t="shared" si="13"/>
        <v>0</v>
      </c>
      <c r="U19" s="62">
        <f t="shared" si="14"/>
        <v>625</v>
      </c>
      <c r="V19" s="49">
        <f>VLOOKUP(A19,'GIA BAN'!B16:G91,5,0)*T19</f>
        <v>0</v>
      </c>
      <c r="W19" s="49">
        <f>VLOOKUP(A19,'GIA BAN'!B16:G91,6,0)*U19</f>
        <v>22937500</v>
      </c>
    </row>
    <row r="20" spans="1:23" s="4" customFormat="1" ht="24.7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5"/>
      <c r="E20" s="30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62">
        <f t="shared" si="13"/>
        <v>0</v>
      </c>
      <c r="U20" s="62">
        <f t="shared" si="14"/>
        <v>0</v>
      </c>
      <c r="V20" s="49">
        <f>VLOOKUP(A20,'GIA BAN'!B17:G92,5,0)*T20</f>
        <v>0</v>
      </c>
      <c r="W20" s="49">
        <f>VLOOKUP(A20,'GIA BAN'!B17:G92,6,0)*U20</f>
        <v>0</v>
      </c>
    </row>
    <row r="21" spans="1:23" s="4" customFormat="1" ht="24.7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5"/>
      <c r="E21" s="30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62">
        <f t="shared" si="13"/>
        <v>0</v>
      </c>
      <c r="U21" s="62">
        <f t="shared" si="14"/>
        <v>0</v>
      </c>
      <c r="V21" s="49">
        <f>VLOOKUP(A21,'GIA BAN'!B18:G93,5,0)*T21</f>
        <v>0</v>
      </c>
      <c r="W21" s="49">
        <f>VLOOKUP(A21,'GIA BAN'!B18:G93,6,0)*U21</f>
        <v>0</v>
      </c>
    </row>
    <row r="22" spans="1:23" s="4" customFormat="1" ht="24.7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5"/>
      <c r="E22" s="30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62">
        <f t="shared" si="13"/>
        <v>0</v>
      </c>
      <c r="U22" s="62">
        <f t="shared" si="14"/>
        <v>0</v>
      </c>
      <c r="V22" s="49">
        <f>VLOOKUP(A22,'GIA BAN'!B19:G94,5,0)*T22</f>
        <v>0</v>
      </c>
      <c r="W22" s="49">
        <f>VLOOKUP(A22,'GIA BAN'!B19:G94,6,0)*U22</f>
        <v>0</v>
      </c>
    </row>
    <row r="23" spans="1:23" s="4" customFormat="1" ht="24.7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5"/>
      <c r="E23" s="30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62">
        <f t="shared" si="13"/>
        <v>0</v>
      </c>
      <c r="U23" s="62">
        <f t="shared" si="14"/>
        <v>0</v>
      </c>
      <c r="V23" s="49">
        <f>VLOOKUP(A23,'GIA BAN'!B20:G95,5,0)*T23</f>
        <v>0</v>
      </c>
      <c r="W23" s="49">
        <f>VLOOKUP(A23,'GIA BAN'!B20:G95,6,0)*U23</f>
        <v>0</v>
      </c>
    </row>
    <row r="24" spans="1:23" s="4" customFormat="1" ht="24.7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5"/>
      <c r="E24" s="30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62">
        <f t="shared" si="13"/>
        <v>0</v>
      </c>
      <c r="U24" s="62">
        <f t="shared" si="14"/>
        <v>0</v>
      </c>
      <c r="V24" s="49">
        <f>VLOOKUP(A24,'GIA BAN'!B21:G96,5,0)*T24</f>
        <v>0</v>
      </c>
      <c r="W24" s="49">
        <f>VLOOKUP(A24,'GIA BAN'!B21:G96,6,0)*U24</f>
        <v>0</v>
      </c>
    </row>
    <row r="25" spans="1:23" s="4" customFormat="1" ht="24.7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5"/>
      <c r="E25" s="30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62">
        <f t="shared" si="13"/>
        <v>0</v>
      </c>
      <c r="U25" s="62">
        <f t="shared" si="14"/>
        <v>0</v>
      </c>
      <c r="V25" s="49">
        <f>VLOOKUP(A25,'GIA BAN'!B22:G97,5,0)*T25</f>
        <v>0</v>
      </c>
      <c r="W25" s="49">
        <f>VLOOKUP(A25,'GIA BAN'!B22:G97,6,0)*U25</f>
        <v>0</v>
      </c>
    </row>
    <row r="26" spans="1:23" s="4" customFormat="1" ht="24.7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5"/>
      <c r="E26" s="30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62">
        <f t="shared" si="13"/>
        <v>0</v>
      </c>
      <c r="U26" s="62">
        <f t="shared" si="14"/>
        <v>0</v>
      </c>
      <c r="V26" s="49">
        <f>VLOOKUP(A26,'GIA BAN'!B23:G98,5,0)*T26</f>
        <v>0</v>
      </c>
      <c r="W26" s="49">
        <f>VLOOKUP(A26,'GIA BAN'!B23:G98,6,0)*U26</f>
        <v>0</v>
      </c>
    </row>
    <row r="27" spans="1:23" s="4" customFormat="1" ht="24.7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5"/>
      <c r="E27" s="30"/>
      <c r="F27" s="87">
        <v>120</v>
      </c>
      <c r="G27" s="87">
        <v>60</v>
      </c>
      <c r="H27" s="87"/>
      <c r="I27" s="87"/>
      <c r="J27" s="87"/>
      <c r="K27" s="87"/>
      <c r="L27" s="87"/>
      <c r="M27" s="87"/>
      <c r="N27" s="87"/>
      <c r="O27" s="87">
        <v>260</v>
      </c>
      <c r="P27" s="87"/>
      <c r="Q27" s="87"/>
      <c r="R27" s="87">
        <v>180</v>
      </c>
      <c r="S27" s="87"/>
      <c r="T27" s="62">
        <f t="shared" si="13"/>
        <v>0</v>
      </c>
      <c r="U27" s="62">
        <f t="shared" si="14"/>
        <v>620</v>
      </c>
      <c r="V27" s="49">
        <f>VLOOKUP(A27,'GIA BAN'!B24:G99,5,0)*T27</f>
        <v>0</v>
      </c>
      <c r="W27" s="49">
        <f>VLOOKUP(A27,'GIA BAN'!B24:G99,6,0)*U27</f>
        <v>29450000</v>
      </c>
    </row>
    <row r="28" spans="1:23" s="4" customFormat="1" ht="24.75" customHeight="1" x14ac:dyDescent="0.25">
      <c r="A28" s="15"/>
      <c r="B28" s="16" t="s">
        <v>33</v>
      </c>
      <c r="C28" s="8"/>
      <c r="D28" s="85"/>
      <c r="E28" s="30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62">
        <f t="shared" si="13"/>
        <v>0</v>
      </c>
      <c r="U28" s="62">
        <f t="shared" si="14"/>
        <v>0</v>
      </c>
      <c r="V28" s="49"/>
      <c r="W28" s="49"/>
    </row>
    <row r="29" spans="1:23" s="4" customFormat="1" ht="24.7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5">
        <v>350</v>
      </c>
      <c r="E29" s="30"/>
      <c r="F29" s="87"/>
      <c r="G29" s="87">
        <v>40</v>
      </c>
      <c r="H29" s="87"/>
      <c r="I29" s="87">
        <v>40</v>
      </c>
      <c r="J29" s="87"/>
      <c r="K29" s="87"/>
      <c r="L29" s="87">
        <v>40</v>
      </c>
      <c r="M29" s="87">
        <v>120</v>
      </c>
      <c r="N29" s="87"/>
      <c r="O29" s="87"/>
      <c r="P29" s="87"/>
      <c r="Q29" s="87"/>
      <c r="R29" s="87">
        <v>40</v>
      </c>
      <c r="S29" s="87"/>
      <c r="T29" s="62">
        <f t="shared" si="13"/>
        <v>350</v>
      </c>
      <c r="U29" s="62">
        <f t="shared" si="14"/>
        <v>280</v>
      </c>
      <c r="V29" s="49">
        <f>VLOOKUP(A29,'GIA BAN'!B26:G101,5,0)*T29</f>
        <v>7805000</v>
      </c>
      <c r="W29" s="49">
        <f>VLOOKUP(A29,'GIA BAN'!B26:G101,6,0)*U29</f>
        <v>7504000</v>
      </c>
    </row>
    <row r="30" spans="1:23" s="4" customFormat="1" ht="24.7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5">
        <v>450</v>
      </c>
      <c r="E30" s="30"/>
      <c r="F30" s="87"/>
      <c r="G30" s="87">
        <v>40</v>
      </c>
      <c r="H30" s="87"/>
      <c r="I30" s="87">
        <v>40</v>
      </c>
      <c r="J30" s="87"/>
      <c r="K30" s="87"/>
      <c r="L30" s="87">
        <v>40</v>
      </c>
      <c r="M30" s="87">
        <v>120</v>
      </c>
      <c r="N30" s="87"/>
      <c r="O30" s="87"/>
      <c r="P30" s="87"/>
      <c r="Q30" s="87"/>
      <c r="R30" s="87"/>
      <c r="S30" s="87"/>
      <c r="T30" s="62">
        <f t="shared" si="13"/>
        <v>450</v>
      </c>
      <c r="U30" s="62">
        <f t="shared" si="14"/>
        <v>240</v>
      </c>
      <c r="V30" s="49">
        <f>VLOOKUP(A30,'GIA BAN'!B27:G102,5,0)*T30</f>
        <v>10035000</v>
      </c>
      <c r="W30" s="49">
        <f>VLOOKUP(A30,'GIA BAN'!B27:G102,6,0)*U30</f>
        <v>6432000</v>
      </c>
    </row>
    <row r="31" spans="1:23" s="4" customFormat="1" ht="24.7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5">
        <v>350</v>
      </c>
      <c r="E31" s="30"/>
      <c r="F31" s="87"/>
      <c r="G31" s="87">
        <v>40</v>
      </c>
      <c r="H31" s="87"/>
      <c r="I31" s="87">
        <v>40</v>
      </c>
      <c r="J31" s="87"/>
      <c r="K31" s="87"/>
      <c r="L31" s="87">
        <v>40</v>
      </c>
      <c r="M31" s="87">
        <v>120</v>
      </c>
      <c r="N31" s="87"/>
      <c r="O31" s="87"/>
      <c r="P31" s="87"/>
      <c r="Q31" s="87"/>
      <c r="R31" s="87">
        <v>40</v>
      </c>
      <c r="S31" s="87"/>
      <c r="T31" s="62">
        <f t="shared" si="13"/>
        <v>350</v>
      </c>
      <c r="U31" s="62">
        <f t="shared" si="14"/>
        <v>280</v>
      </c>
      <c r="V31" s="49">
        <f>VLOOKUP(A31,'GIA BAN'!B28:G103,5,0)*T31</f>
        <v>7700000</v>
      </c>
      <c r="W31" s="49">
        <f>VLOOKUP(A31,'GIA BAN'!B28:G103,6,0)*U31</f>
        <v>7392000</v>
      </c>
    </row>
    <row r="32" spans="1:23" s="4" customFormat="1" ht="24.7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5">
        <v>350</v>
      </c>
      <c r="E32" s="30"/>
      <c r="F32" s="87"/>
      <c r="G32" s="87">
        <v>80</v>
      </c>
      <c r="H32" s="87"/>
      <c r="I32" s="87">
        <v>40</v>
      </c>
      <c r="J32" s="87"/>
      <c r="K32" s="87"/>
      <c r="L32" s="87">
        <v>40</v>
      </c>
      <c r="M32" s="87"/>
      <c r="N32" s="87"/>
      <c r="O32" s="87"/>
      <c r="P32" s="87"/>
      <c r="Q32" s="87"/>
      <c r="R32" s="87">
        <v>40</v>
      </c>
      <c r="S32" s="87"/>
      <c r="T32" s="62">
        <f t="shared" si="13"/>
        <v>350</v>
      </c>
      <c r="U32" s="62">
        <f t="shared" si="14"/>
        <v>200</v>
      </c>
      <c r="V32" s="49">
        <f>VLOOKUP(A32,'GIA BAN'!B29:G104,5,0)*T32</f>
        <v>7700000</v>
      </c>
      <c r="W32" s="49">
        <f>VLOOKUP(A32,'GIA BAN'!B29:G104,6,0)*U32</f>
        <v>5280000</v>
      </c>
    </row>
    <row r="33" spans="1:23" s="4" customFormat="1" ht="24.7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5"/>
      <c r="E33" s="30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>
        <v>160</v>
      </c>
      <c r="S33" s="87"/>
      <c r="T33" s="62">
        <f t="shared" si="13"/>
        <v>0</v>
      </c>
      <c r="U33" s="62">
        <f t="shared" si="14"/>
        <v>160</v>
      </c>
      <c r="V33" s="49">
        <f>VLOOKUP(A33,'GIA BAN'!B30:G105,5,0)*T33</f>
        <v>0</v>
      </c>
      <c r="W33" s="49">
        <f>VLOOKUP(A33,'GIA BAN'!B30:G105,6,0)*U33</f>
        <v>4224000</v>
      </c>
    </row>
    <row r="34" spans="1:23" s="4" customFormat="1" ht="24.75" customHeight="1" x14ac:dyDescent="0.25">
      <c r="A34" s="15"/>
      <c r="B34" s="16" t="s">
        <v>45</v>
      </c>
      <c r="C34" s="8"/>
      <c r="D34" s="85"/>
      <c r="E34" s="30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62">
        <f t="shared" si="13"/>
        <v>0</v>
      </c>
      <c r="U34" s="62">
        <f t="shared" si="14"/>
        <v>0</v>
      </c>
      <c r="V34" s="49"/>
      <c r="W34" s="49"/>
    </row>
    <row r="35" spans="1:23" s="4" customFormat="1" ht="24.7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5">
        <v>125</v>
      </c>
      <c r="E35" s="30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62">
        <f t="shared" si="13"/>
        <v>125</v>
      </c>
      <c r="U35" s="62">
        <f t="shared" si="14"/>
        <v>0</v>
      </c>
      <c r="V35" s="49">
        <f>VLOOKUP(A35,'GIA BAN'!B32:G107,5,0)*T35</f>
        <v>1587500</v>
      </c>
      <c r="W35" s="49">
        <f>VLOOKUP(A35,'GIA BAN'!B32:G107,6,0)*U35</f>
        <v>0</v>
      </c>
    </row>
    <row r="36" spans="1:23" s="4" customFormat="1" ht="24.7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5">
        <v>125</v>
      </c>
      <c r="E36" s="30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62">
        <f t="shared" si="13"/>
        <v>125</v>
      </c>
      <c r="U36" s="62">
        <f t="shared" si="14"/>
        <v>0</v>
      </c>
      <c r="V36" s="49">
        <f>VLOOKUP(A36,'GIA BAN'!B33:G108,5,0)*T36</f>
        <v>1562500</v>
      </c>
      <c r="W36" s="49">
        <f>VLOOKUP(A36,'GIA BAN'!B33:G108,6,0)*U36</f>
        <v>0</v>
      </c>
    </row>
    <row r="37" spans="1:23" s="4" customFormat="1" ht="24.7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5">
        <v>125</v>
      </c>
      <c r="E37" s="30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62">
        <f t="shared" si="13"/>
        <v>125</v>
      </c>
      <c r="U37" s="62">
        <f t="shared" si="14"/>
        <v>0</v>
      </c>
      <c r="V37" s="49">
        <f>VLOOKUP(A37,'GIA BAN'!B34:G109,5,0)*T37</f>
        <v>1562500</v>
      </c>
      <c r="W37" s="49">
        <f>VLOOKUP(A37,'GIA BAN'!B34:G109,6,0)*U37</f>
        <v>0</v>
      </c>
    </row>
    <row r="38" spans="1:23" s="4" customFormat="1" ht="24.7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5"/>
      <c r="E38" s="30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62">
        <f t="shared" si="13"/>
        <v>0</v>
      </c>
      <c r="U38" s="62">
        <f t="shared" si="14"/>
        <v>0</v>
      </c>
      <c r="V38" s="49">
        <f>VLOOKUP(A38,'GIA BAN'!B35:G110,5,0)*T38</f>
        <v>0</v>
      </c>
      <c r="W38" s="49">
        <f>VLOOKUP(A38,'GIA BAN'!B35:G110,6,0)*U38</f>
        <v>0</v>
      </c>
    </row>
    <row r="39" spans="1:23" s="4" customFormat="1" ht="24.7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5"/>
      <c r="E39" s="30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62">
        <f t="shared" ref="T39:T70" si="15">SUM(D39:D39)</f>
        <v>0</v>
      </c>
      <c r="U39" s="62">
        <f t="shared" ref="U39:U70" si="16">SUM(F39:S39)</f>
        <v>0</v>
      </c>
      <c r="V39" s="49">
        <f>VLOOKUP(A39,'GIA BAN'!B36:G111,5,0)*T39</f>
        <v>0</v>
      </c>
      <c r="W39" s="49">
        <f>VLOOKUP(A39,'GIA BAN'!B36:G111,6,0)*U39</f>
        <v>0</v>
      </c>
    </row>
    <row r="40" spans="1:23" s="4" customFormat="1" ht="24.7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5"/>
      <c r="E40" s="30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62">
        <f t="shared" si="15"/>
        <v>0</v>
      </c>
      <c r="U40" s="62">
        <f t="shared" si="16"/>
        <v>0</v>
      </c>
      <c r="V40" s="49">
        <f>VLOOKUP(A40,'GIA BAN'!B37:G112,5,0)*T40</f>
        <v>0</v>
      </c>
      <c r="W40" s="49">
        <f>VLOOKUP(A40,'GIA BAN'!B37:G112,6,0)*U40</f>
        <v>0</v>
      </c>
    </row>
    <row r="41" spans="1:23" s="4" customFormat="1" ht="24.7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5"/>
      <c r="E41" s="30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62">
        <f t="shared" si="15"/>
        <v>0</v>
      </c>
      <c r="U41" s="62">
        <f t="shared" si="16"/>
        <v>0</v>
      </c>
      <c r="V41" s="49">
        <f>VLOOKUP(A41,'GIA BAN'!B38:G113,5,0)*T41</f>
        <v>0</v>
      </c>
      <c r="W41" s="49">
        <f>VLOOKUP(A41,'GIA BAN'!B38:G113,6,0)*U41</f>
        <v>0</v>
      </c>
    </row>
    <row r="42" spans="1:23" s="4" customFormat="1" ht="24.7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5"/>
      <c r="E42" s="30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62">
        <f t="shared" si="15"/>
        <v>0</v>
      </c>
      <c r="U42" s="62">
        <f t="shared" si="16"/>
        <v>0</v>
      </c>
      <c r="V42" s="49">
        <f>VLOOKUP(A42,'GIA BAN'!B39:G114,5,0)*T42</f>
        <v>0</v>
      </c>
      <c r="W42" s="49">
        <f>VLOOKUP(A42,'GIA BAN'!B39:G114,6,0)*U42</f>
        <v>0</v>
      </c>
    </row>
    <row r="43" spans="1:23" s="4" customFormat="1" ht="24.7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5"/>
      <c r="E43" s="30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62">
        <f t="shared" si="15"/>
        <v>0</v>
      </c>
      <c r="U43" s="62">
        <f t="shared" si="16"/>
        <v>0</v>
      </c>
      <c r="V43" s="49">
        <f>VLOOKUP(A43,'GIA BAN'!B40:G115,5,0)*T43</f>
        <v>0</v>
      </c>
      <c r="W43" s="49">
        <f>VLOOKUP(A43,'GIA BAN'!B40:G115,6,0)*U43</f>
        <v>0</v>
      </c>
    </row>
    <row r="44" spans="1:23" s="4" customFormat="1" ht="24.7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5"/>
      <c r="E44" s="30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2">
        <f t="shared" si="15"/>
        <v>0</v>
      </c>
      <c r="U44" s="62">
        <f t="shared" si="16"/>
        <v>0</v>
      </c>
      <c r="V44" s="49">
        <f>VLOOKUP(A44,'GIA BAN'!B41:G116,5,0)*T44</f>
        <v>0</v>
      </c>
      <c r="W44" s="49">
        <f>VLOOKUP(A44,'GIA BAN'!B41:G116,6,0)*U44</f>
        <v>0</v>
      </c>
    </row>
    <row r="45" spans="1:23" s="4" customFormat="1" ht="24.7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5"/>
      <c r="E45" s="30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62">
        <f t="shared" si="15"/>
        <v>0</v>
      </c>
      <c r="U45" s="62">
        <f t="shared" si="16"/>
        <v>0</v>
      </c>
      <c r="V45" s="49">
        <f>VLOOKUP(A45,'GIA BAN'!B42:G117,5,0)*T45</f>
        <v>0</v>
      </c>
      <c r="W45" s="49">
        <f>VLOOKUP(A45,'GIA BAN'!B42:G117,6,0)*U45</f>
        <v>0</v>
      </c>
    </row>
    <row r="46" spans="1:23" s="4" customFormat="1" ht="24.7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5"/>
      <c r="E46" s="30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62">
        <f t="shared" si="15"/>
        <v>0</v>
      </c>
      <c r="U46" s="62">
        <f t="shared" si="16"/>
        <v>0</v>
      </c>
      <c r="V46" s="49">
        <f>VLOOKUP(A46,'GIA BAN'!B43:G118,5,0)*T46</f>
        <v>0</v>
      </c>
      <c r="W46" s="49">
        <f>VLOOKUP(A46,'GIA BAN'!B43:G118,6,0)*U46</f>
        <v>0</v>
      </c>
    </row>
    <row r="47" spans="1:23" s="4" customFormat="1" ht="24.7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5"/>
      <c r="E47" s="30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62">
        <f t="shared" si="15"/>
        <v>0</v>
      </c>
      <c r="U47" s="62">
        <f t="shared" si="16"/>
        <v>0</v>
      </c>
      <c r="V47" s="49">
        <f>VLOOKUP(A47,'GIA BAN'!B44:G119,5,0)*T47</f>
        <v>0</v>
      </c>
      <c r="W47" s="49">
        <f>VLOOKUP(A47,'GIA BAN'!B44:G119,6,0)*U47</f>
        <v>0</v>
      </c>
    </row>
    <row r="48" spans="1:23" s="4" customFormat="1" ht="24.7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5"/>
      <c r="E48" s="30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2">
        <f t="shared" si="15"/>
        <v>0</v>
      </c>
      <c r="U48" s="62">
        <f t="shared" si="16"/>
        <v>0</v>
      </c>
      <c r="V48" s="49">
        <f>VLOOKUP(A48,'GIA BAN'!B45:G120,5,0)*T48</f>
        <v>0</v>
      </c>
      <c r="W48" s="49">
        <f>VLOOKUP(A48,'GIA BAN'!B45:G120,6,0)*U48</f>
        <v>0</v>
      </c>
    </row>
    <row r="49" spans="1:23" s="4" customFormat="1" ht="24.7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5"/>
      <c r="E49" s="30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62">
        <f t="shared" si="15"/>
        <v>0</v>
      </c>
      <c r="U49" s="62">
        <f t="shared" si="16"/>
        <v>0</v>
      </c>
      <c r="V49" s="49">
        <f>VLOOKUP(A49,'GIA BAN'!B46:G121,5,0)*T49</f>
        <v>0</v>
      </c>
      <c r="W49" s="49">
        <f>VLOOKUP(A49,'GIA BAN'!B46:G121,6,0)*U49</f>
        <v>0</v>
      </c>
    </row>
    <row r="50" spans="1:23" s="4" customFormat="1" ht="24.7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5"/>
      <c r="E50" s="3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62">
        <f t="shared" si="15"/>
        <v>0</v>
      </c>
      <c r="U50" s="62">
        <f t="shared" si="16"/>
        <v>0</v>
      </c>
      <c r="V50" s="49">
        <f>VLOOKUP(A50,'GIA BAN'!B47:G122,5,0)*T50</f>
        <v>0</v>
      </c>
      <c r="W50" s="49">
        <f>VLOOKUP(A50,'GIA BAN'!B47:G122,6,0)*U50</f>
        <v>0</v>
      </c>
    </row>
    <row r="51" spans="1:23" s="4" customFormat="1" ht="24.75" customHeight="1" x14ac:dyDescent="0.25">
      <c r="A51" s="10"/>
      <c r="B51" s="16" t="s">
        <v>77</v>
      </c>
      <c r="C51" s="5"/>
      <c r="D51" s="85"/>
      <c r="E51" s="30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62">
        <f t="shared" si="15"/>
        <v>0</v>
      </c>
      <c r="U51" s="62">
        <f t="shared" si="16"/>
        <v>0</v>
      </c>
      <c r="V51" s="49"/>
      <c r="W51" s="49"/>
    </row>
    <row r="52" spans="1:23" s="4" customFormat="1" ht="24.7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5"/>
      <c r="E52" s="30"/>
      <c r="F52" s="87"/>
      <c r="G52" s="87"/>
      <c r="H52" s="87"/>
      <c r="I52" s="87"/>
      <c r="J52" s="87"/>
      <c r="K52" s="87">
        <v>30</v>
      </c>
      <c r="L52" s="87"/>
      <c r="M52" s="87"/>
      <c r="N52" s="87"/>
      <c r="O52" s="87"/>
      <c r="P52" s="87"/>
      <c r="Q52" s="87"/>
      <c r="R52" s="87"/>
      <c r="S52" s="87"/>
      <c r="T52" s="62">
        <f t="shared" si="15"/>
        <v>0</v>
      </c>
      <c r="U52" s="62">
        <f t="shared" si="16"/>
        <v>30</v>
      </c>
      <c r="V52" s="49">
        <f>VLOOKUP(A52,'GIA BAN'!B49:G124,5,0)*T52</f>
        <v>0</v>
      </c>
      <c r="W52" s="49">
        <f>VLOOKUP(A52,'GIA BAN'!B49:G124,6,0)*U52</f>
        <v>1290000</v>
      </c>
    </row>
    <row r="53" spans="1:23" s="4" customFormat="1" ht="24.7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5"/>
      <c r="E53" s="30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>
        <v>300</v>
      </c>
      <c r="R53" s="87"/>
      <c r="S53" s="87"/>
      <c r="T53" s="62">
        <f t="shared" si="15"/>
        <v>0</v>
      </c>
      <c r="U53" s="62">
        <f t="shared" si="16"/>
        <v>300</v>
      </c>
      <c r="V53" s="49">
        <f>VLOOKUP(A53,'GIA BAN'!B50:G125,5,0)*T53</f>
        <v>0</v>
      </c>
      <c r="W53" s="49">
        <f>VLOOKUP(A53,'GIA BAN'!B50:G125,6,0)*U53</f>
        <v>5700000</v>
      </c>
    </row>
    <row r="54" spans="1:23" s="4" customFormat="1" ht="24.7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5"/>
      <c r="E54" s="30"/>
      <c r="F54" s="87"/>
      <c r="G54" s="87"/>
      <c r="H54" s="87"/>
      <c r="I54" s="87"/>
      <c r="J54" s="87"/>
      <c r="K54" s="87"/>
      <c r="L54" s="87"/>
      <c r="M54" s="87">
        <v>20</v>
      </c>
      <c r="N54" s="87"/>
      <c r="O54" s="87"/>
      <c r="P54" s="87"/>
      <c r="Q54" s="87"/>
      <c r="R54" s="87"/>
      <c r="S54" s="87"/>
      <c r="T54" s="62">
        <f t="shared" si="15"/>
        <v>0</v>
      </c>
      <c r="U54" s="62">
        <f t="shared" si="16"/>
        <v>20</v>
      </c>
      <c r="V54" s="49">
        <f>VLOOKUP(A54,'GIA BAN'!B51:G126,5,0)*T54</f>
        <v>0</v>
      </c>
      <c r="W54" s="49">
        <f>VLOOKUP(A54,'GIA BAN'!B51:G126,6,0)*U54</f>
        <v>1580000</v>
      </c>
    </row>
    <row r="55" spans="1:23" s="4" customFormat="1" ht="24.7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5"/>
      <c r="E55" s="30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62">
        <f t="shared" si="15"/>
        <v>0</v>
      </c>
      <c r="U55" s="62">
        <f t="shared" si="16"/>
        <v>0</v>
      </c>
      <c r="V55" s="49">
        <f>VLOOKUP(A55,'GIA BAN'!B52:G127,5,0)*T55</f>
        <v>0</v>
      </c>
      <c r="W55" s="49">
        <f>VLOOKUP(A55,'GIA BAN'!B52:G127,6,0)*U55</f>
        <v>0</v>
      </c>
    </row>
    <row r="56" spans="1:23" s="4" customFormat="1" ht="24.75" customHeight="1" x14ac:dyDescent="0.25">
      <c r="A56" s="15"/>
      <c r="B56" s="16" t="s">
        <v>84</v>
      </c>
      <c r="C56" s="5"/>
      <c r="D56" s="85"/>
      <c r="E56" s="30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62">
        <f t="shared" si="15"/>
        <v>0</v>
      </c>
      <c r="U56" s="62">
        <f t="shared" si="16"/>
        <v>0</v>
      </c>
      <c r="V56" s="49"/>
      <c r="W56" s="49"/>
    </row>
    <row r="57" spans="1:23" s="4" customFormat="1" ht="24.7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5"/>
      <c r="E57" s="30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62">
        <f t="shared" si="15"/>
        <v>0</v>
      </c>
      <c r="U57" s="62">
        <f t="shared" si="16"/>
        <v>0</v>
      </c>
      <c r="V57" s="49">
        <f>VLOOKUP(A57,'GIA BAN'!B54:G129,5,0)*T57</f>
        <v>0</v>
      </c>
      <c r="W57" s="49">
        <f>VLOOKUP(A57,'GIA BAN'!B54:G129,6,0)*U57</f>
        <v>0</v>
      </c>
    </row>
    <row r="58" spans="1:23" s="4" customFormat="1" ht="24.7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5"/>
      <c r="E58" s="30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62">
        <f t="shared" si="15"/>
        <v>0</v>
      </c>
      <c r="U58" s="62">
        <f t="shared" si="16"/>
        <v>0</v>
      </c>
      <c r="V58" s="49">
        <f>VLOOKUP(A58,'GIA BAN'!B55:G130,5,0)*T58</f>
        <v>0</v>
      </c>
      <c r="W58" s="49">
        <f>VLOOKUP(A58,'GIA BAN'!B55:G130,6,0)*U58</f>
        <v>0</v>
      </c>
    </row>
    <row r="59" spans="1:23" s="4" customFormat="1" ht="24.7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5"/>
      <c r="E59" s="30"/>
      <c r="F59" s="87">
        <v>10</v>
      </c>
      <c r="G59" s="87">
        <v>10</v>
      </c>
      <c r="H59" s="87"/>
      <c r="I59" s="87"/>
      <c r="J59" s="87"/>
      <c r="K59" s="87">
        <v>10</v>
      </c>
      <c r="L59" s="87">
        <v>60</v>
      </c>
      <c r="M59" s="87">
        <v>40</v>
      </c>
      <c r="N59" s="87"/>
      <c r="O59" s="87"/>
      <c r="P59" s="87">
        <v>120</v>
      </c>
      <c r="Q59" s="87">
        <v>20</v>
      </c>
      <c r="R59" s="87">
        <v>60</v>
      </c>
      <c r="S59" s="87"/>
      <c r="T59" s="62">
        <f t="shared" si="15"/>
        <v>0</v>
      </c>
      <c r="U59" s="62">
        <f t="shared" si="16"/>
        <v>330</v>
      </c>
      <c r="V59" s="49">
        <f>VLOOKUP(A59,'GIA BAN'!B56:G131,5,0)*T59</f>
        <v>0</v>
      </c>
      <c r="W59" s="49">
        <f>VLOOKUP(A59,'GIA BAN'!B56:G131,6,0)*U59</f>
        <v>27885000</v>
      </c>
    </row>
    <row r="60" spans="1:23" s="4" customFormat="1" ht="24.7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5"/>
      <c r="E60" s="30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62">
        <f t="shared" si="15"/>
        <v>0</v>
      </c>
      <c r="U60" s="62">
        <f t="shared" si="16"/>
        <v>0</v>
      </c>
      <c r="V60" s="49">
        <f>VLOOKUP(A60,'GIA BAN'!B57:G132,5,0)*T60</f>
        <v>0</v>
      </c>
      <c r="W60" s="49">
        <f>VLOOKUP(A60,'GIA BAN'!B57:G132,6,0)*U60</f>
        <v>0</v>
      </c>
    </row>
    <row r="61" spans="1:23" s="4" customFormat="1" ht="24.7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5"/>
      <c r="E61" s="30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62">
        <f t="shared" si="15"/>
        <v>0</v>
      </c>
      <c r="U61" s="62">
        <f t="shared" si="16"/>
        <v>0</v>
      </c>
      <c r="V61" s="49">
        <f>VLOOKUP(A61,'GIA BAN'!B58:G133,5,0)*T61</f>
        <v>0</v>
      </c>
      <c r="W61" s="49">
        <f>VLOOKUP(A61,'GIA BAN'!B58:G133,6,0)*U61</f>
        <v>0</v>
      </c>
    </row>
    <row r="62" spans="1:23" s="4" customFormat="1" ht="24.7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5"/>
      <c r="E62" s="30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62">
        <f t="shared" si="15"/>
        <v>0</v>
      </c>
      <c r="U62" s="62">
        <f t="shared" si="16"/>
        <v>0</v>
      </c>
      <c r="V62" s="49">
        <f>VLOOKUP(A62,'GIA BAN'!B59:G134,5,0)*T62</f>
        <v>0</v>
      </c>
      <c r="W62" s="49">
        <f>VLOOKUP(A62,'GIA BAN'!B59:G134,6,0)*U62</f>
        <v>0</v>
      </c>
    </row>
    <row r="63" spans="1:23" s="4" customFormat="1" ht="24.7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5"/>
      <c r="E63" s="30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62">
        <f t="shared" si="15"/>
        <v>0</v>
      </c>
      <c r="U63" s="62">
        <f t="shared" si="16"/>
        <v>0</v>
      </c>
      <c r="V63" s="49">
        <f>VLOOKUP(A63,'GIA BAN'!B60:G135,5,0)*T63</f>
        <v>0</v>
      </c>
      <c r="W63" s="49">
        <f>VLOOKUP(A63,'GIA BAN'!B60:G135,6,0)*U63</f>
        <v>0</v>
      </c>
    </row>
    <row r="64" spans="1:23" s="4" customFormat="1" ht="24.75" customHeight="1" x14ac:dyDescent="0.25">
      <c r="A64" s="15"/>
      <c r="B64" s="16" t="s">
        <v>97</v>
      </c>
      <c r="C64" s="8"/>
      <c r="D64" s="85"/>
      <c r="E64" s="30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62">
        <f t="shared" si="15"/>
        <v>0</v>
      </c>
      <c r="U64" s="62">
        <f t="shared" si="16"/>
        <v>0</v>
      </c>
      <c r="V64" s="49"/>
      <c r="W64" s="49"/>
    </row>
    <row r="65" spans="1:23" s="4" customFormat="1" ht="24.7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5">
        <v>70</v>
      </c>
      <c r="E65" s="30"/>
      <c r="F65" s="87">
        <v>120</v>
      </c>
      <c r="G65" s="87"/>
      <c r="H65" s="87">
        <v>120</v>
      </c>
      <c r="I65" s="87"/>
      <c r="J65" s="87">
        <v>30</v>
      </c>
      <c r="K65" s="87">
        <v>90</v>
      </c>
      <c r="L65" s="87">
        <v>30</v>
      </c>
      <c r="M65" s="87">
        <v>30</v>
      </c>
      <c r="N65" s="87">
        <v>-100</v>
      </c>
      <c r="O65" s="87"/>
      <c r="P65" s="87">
        <v>150</v>
      </c>
      <c r="Q65" s="87">
        <v>90</v>
      </c>
      <c r="R65" s="87"/>
      <c r="S65" s="87"/>
      <c r="T65" s="62">
        <f t="shared" si="15"/>
        <v>70</v>
      </c>
      <c r="U65" s="62">
        <f t="shared" si="16"/>
        <v>560</v>
      </c>
      <c r="V65" s="49">
        <f>VLOOKUP(A65,'GIA BAN'!B62:G137,5,0)*T65</f>
        <v>4081000</v>
      </c>
      <c r="W65" s="49">
        <f>VLOOKUP(A65,'GIA BAN'!B62:G137,6,0)*U65</f>
        <v>36960000</v>
      </c>
    </row>
    <row r="66" spans="1:23" s="4" customFormat="1" ht="24.7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5"/>
      <c r="E66" s="30"/>
      <c r="F66" s="87"/>
      <c r="G66" s="87"/>
      <c r="H66" s="87">
        <v>50</v>
      </c>
      <c r="I66" s="87"/>
      <c r="J66" s="87"/>
      <c r="K66" s="87"/>
      <c r="L66" s="87"/>
      <c r="M66" s="87"/>
      <c r="N66" s="87">
        <v>250</v>
      </c>
      <c r="O66" s="87"/>
      <c r="P66" s="87">
        <v>100</v>
      </c>
      <c r="Q66" s="87"/>
      <c r="R66" s="87"/>
      <c r="S66" s="87"/>
      <c r="T66" s="62">
        <f t="shared" si="15"/>
        <v>0</v>
      </c>
      <c r="U66" s="62">
        <f t="shared" si="16"/>
        <v>400</v>
      </c>
      <c r="V66" s="49">
        <f>VLOOKUP(A66,'GIA BAN'!B63:G138,5,0)*T66</f>
        <v>0</v>
      </c>
      <c r="W66" s="49">
        <f>VLOOKUP(A66,'GIA BAN'!B63:G138,6,0)*U66</f>
        <v>9800000</v>
      </c>
    </row>
    <row r="67" spans="1:23" s="4" customFormat="1" ht="24.7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5">
        <v>300</v>
      </c>
      <c r="E67" s="30"/>
      <c r="F67" s="87">
        <v>180</v>
      </c>
      <c r="G67" s="87">
        <v>180</v>
      </c>
      <c r="H67" s="87"/>
      <c r="I67" s="87"/>
      <c r="J67" s="87"/>
      <c r="K67" s="87">
        <v>300</v>
      </c>
      <c r="L67" s="87"/>
      <c r="M67" s="87"/>
      <c r="N67" s="87"/>
      <c r="O67" s="87"/>
      <c r="P67" s="87"/>
      <c r="Q67" s="87"/>
      <c r="R67" s="87"/>
      <c r="S67" s="87"/>
      <c r="T67" s="62">
        <f t="shared" si="15"/>
        <v>300</v>
      </c>
      <c r="U67" s="62">
        <f t="shared" si="16"/>
        <v>660</v>
      </c>
      <c r="V67" s="49">
        <f>VLOOKUP(A67,'GIA BAN'!B64:G139,5,0)*T67</f>
        <v>3960000</v>
      </c>
      <c r="W67" s="49">
        <f>VLOOKUP(A67,'GIA BAN'!B64:G139,6,0)*U67</f>
        <v>10494000</v>
      </c>
    </row>
    <row r="68" spans="1:23" s="4" customFormat="1" ht="24.7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5">
        <v>60</v>
      </c>
      <c r="E68" s="30"/>
      <c r="F68" s="87"/>
      <c r="G68" s="87"/>
      <c r="H68" s="87"/>
      <c r="I68" s="87">
        <v>30</v>
      </c>
      <c r="J68" s="87">
        <v>30</v>
      </c>
      <c r="K68" s="87"/>
      <c r="L68" s="87"/>
      <c r="M68" s="87">
        <v>20</v>
      </c>
      <c r="N68" s="87"/>
      <c r="O68" s="87">
        <v>30</v>
      </c>
      <c r="P68" s="87">
        <v>60</v>
      </c>
      <c r="Q68" s="87"/>
      <c r="R68" s="87"/>
      <c r="S68" s="87"/>
      <c r="T68" s="62">
        <f t="shared" si="15"/>
        <v>60</v>
      </c>
      <c r="U68" s="62">
        <f t="shared" si="16"/>
        <v>170</v>
      </c>
      <c r="V68" s="49">
        <f>VLOOKUP(A68,'GIA BAN'!B65:G140,5,0)*T68</f>
        <v>4092000</v>
      </c>
      <c r="W68" s="49">
        <f>VLOOKUP(A68,'GIA BAN'!B65:G140,6,0)*U68</f>
        <v>13090000</v>
      </c>
    </row>
    <row r="69" spans="1:23" s="4" customFormat="1" ht="24.7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5">
        <v>175</v>
      </c>
      <c r="E69" s="30"/>
      <c r="F69" s="87">
        <v>60</v>
      </c>
      <c r="G69" s="87"/>
      <c r="H69" s="87"/>
      <c r="I69" s="87">
        <v>60</v>
      </c>
      <c r="J69" s="87"/>
      <c r="K69" s="87">
        <v>240</v>
      </c>
      <c r="L69" s="87"/>
      <c r="M69" s="87"/>
      <c r="N69" s="87"/>
      <c r="O69" s="87"/>
      <c r="P69" s="87"/>
      <c r="Q69" s="87"/>
      <c r="R69" s="87"/>
      <c r="S69" s="87"/>
      <c r="T69" s="62">
        <f t="shared" si="15"/>
        <v>175</v>
      </c>
      <c r="U69" s="62">
        <f t="shared" si="16"/>
        <v>360</v>
      </c>
      <c r="V69" s="49">
        <f>VLOOKUP(A69,'GIA BAN'!B66:G141,5,0)*T69</f>
        <v>2695000</v>
      </c>
      <c r="W69" s="49">
        <f>VLOOKUP(A69,'GIA BAN'!B66:G141,6,0)*U69</f>
        <v>6660000</v>
      </c>
    </row>
    <row r="70" spans="1:23" s="4" customFormat="1" ht="24.7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5">
        <v>25</v>
      </c>
      <c r="E70" s="30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2">
        <f t="shared" si="15"/>
        <v>25</v>
      </c>
      <c r="U70" s="62">
        <f t="shared" si="16"/>
        <v>0</v>
      </c>
      <c r="V70" s="49">
        <f>VLOOKUP(A70,'GIA BAN'!B67:G142,5,0)*T70</f>
        <v>785000</v>
      </c>
      <c r="W70" s="49">
        <f>VLOOKUP(A70,'GIA BAN'!B67:G142,6,0)*U70</f>
        <v>0</v>
      </c>
    </row>
    <row r="71" spans="1:23" s="4" customFormat="1" ht="24.7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5">
        <v>50</v>
      </c>
      <c r="E71" s="30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62">
        <f t="shared" ref="T71:T81" si="17">SUM(D71:D71)</f>
        <v>50</v>
      </c>
      <c r="U71" s="62">
        <f t="shared" ref="U71:U81" si="18">SUM(F71:S71)</f>
        <v>0</v>
      </c>
      <c r="V71" s="49">
        <f>VLOOKUP(A71,'GIA BAN'!B68:G143,5,0)*T71</f>
        <v>1790000</v>
      </c>
      <c r="W71" s="49">
        <f>VLOOKUP(A71,'GIA BAN'!B68:G143,6,0)*U71</f>
        <v>0</v>
      </c>
    </row>
    <row r="72" spans="1:23" s="4" customFormat="1" ht="24.7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6">
        <v>200</v>
      </c>
      <c r="E72" s="30"/>
      <c r="F72" s="87"/>
      <c r="G72" s="87"/>
      <c r="H72" s="87"/>
      <c r="I72" s="87"/>
      <c r="J72" s="87">
        <v>390</v>
      </c>
      <c r="K72" s="87"/>
      <c r="L72" s="87"/>
      <c r="M72" s="87">
        <v>60</v>
      </c>
      <c r="N72" s="87"/>
      <c r="O72" s="87"/>
      <c r="P72" s="87">
        <v>30</v>
      </c>
      <c r="Q72" s="87"/>
      <c r="R72" s="87"/>
      <c r="S72" s="87"/>
      <c r="T72" s="62">
        <f t="shared" si="17"/>
        <v>200</v>
      </c>
      <c r="U72" s="62">
        <f t="shared" si="18"/>
        <v>480</v>
      </c>
      <c r="V72" s="49">
        <f>VLOOKUP(A72,'GIA BAN'!B69:G144,5,0)*T72</f>
        <v>6280000</v>
      </c>
      <c r="W72" s="49">
        <f>VLOOKUP(A72,'GIA BAN'!B69:G144,6,0)*U72</f>
        <v>18096000</v>
      </c>
    </row>
    <row r="73" spans="1:23" s="4" customFormat="1" ht="24.7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5">
        <v>30</v>
      </c>
      <c r="E73" s="30"/>
      <c r="F73" s="87"/>
      <c r="G73" s="87">
        <v>120</v>
      </c>
      <c r="H73" s="87"/>
      <c r="I73" s="87"/>
      <c r="J73" s="87"/>
      <c r="K73" s="87">
        <v>180</v>
      </c>
      <c r="L73" s="87">
        <v>120</v>
      </c>
      <c r="M73" s="87"/>
      <c r="N73" s="87">
        <v>100</v>
      </c>
      <c r="O73" s="87"/>
      <c r="P73" s="87">
        <v>150</v>
      </c>
      <c r="Q73" s="87">
        <v>210</v>
      </c>
      <c r="R73" s="87"/>
      <c r="S73" s="87"/>
      <c r="T73" s="62">
        <f t="shared" si="17"/>
        <v>30</v>
      </c>
      <c r="U73" s="62">
        <f t="shared" si="18"/>
        <v>880</v>
      </c>
      <c r="V73" s="49">
        <f>VLOOKUP(A73,'GIA BAN'!B70:G145,5,0)*T73</f>
        <v>1947000</v>
      </c>
      <c r="W73" s="49">
        <f>VLOOKUP(A73,'GIA BAN'!B70:G145,6,0)*U73</f>
        <v>64680000</v>
      </c>
    </row>
    <row r="74" spans="1:23" s="4" customFormat="1" ht="24.75" customHeight="1" x14ac:dyDescent="0.25">
      <c r="A74" s="15"/>
      <c r="B74" s="16" t="s">
        <v>113</v>
      </c>
      <c r="C74" s="8"/>
      <c r="D74" s="81"/>
      <c r="E74" s="30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62">
        <f t="shared" si="17"/>
        <v>0</v>
      </c>
      <c r="U74" s="62">
        <f t="shared" si="18"/>
        <v>0</v>
      </c>
      <c r="V74" s="49"/>
      <c r="W74" s="49"/>
    </row>
    <row r="75" spans="1:23" s="4" customFormat="1" ht="24.7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1"/>
      <c r="E75" s="30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62">
        <f t="shared" si="17"/>
        <v>0</v>
      </c>
      <c r="U75" s="62">
        <f t="shared" si="18"/>
        <v>0</v>
      </c>
      <c r="V75" s="49">
        <f>VLOOKUP(A75,'GIA BAN'!B72:G147,5,0)*T75</f>
        <v>0</v>
      </c>
      <c r="W75" s="49">
        <f>VLOOKUP(A75,'GIA BAN'!B72:G147,6,0)*U75</f>
        <v>0</v>
      </c>
    </row>
    <row r="76" spans="1:23" s="4" customFormat="1" ht="24.7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1"/>
      <c r="E76" s="30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62">
        <f t="shared" si="17"/>
        <v>0</v>
      </c>
      <c r="U76" s="62">
        <f t="shared" si="18"/>
        <v>0</v>
      </c>
      <c r="V76" s="49">
        <f>VLOOKUP(A76,'GIA BAN'!B73:G148,5,0)*T76</f>
        <v>0</v>
      </c>
      <c r="W76" s="49">
        <f>VLOOKUP(A76,'GIA BAN'!B73:G148,6,0)*U76</f>
        <v>0</v>
      </c>
    </row>
    <row r="77" spans="1:23" s="4" customFormat="1" ht="24.7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1"/>
      <c r="E77" s="30"/>
      <c r="F77" s="87">
        <v>96</v>
      </c>
      <c r="G77" s="87"/>
      <c r="H77" s="87">
        <v>99</v>
      </c>
      <c r="I77" s="87"/>
      <c r="J77" s="87">
        <v>90</v>
      </c>
      <c r="K77" s="87">
        <v>32</v>
      </c>
      <c r="L77" s="87">
        <v>96</v>
      </c>
      <c r="M77" s="87">
        <v>54</v>
      </c>
      <c r="N77" s="87">
        <v>36</v>
      </c>
      <c r="O77" s="87"/>
      <c r="P77" s="87"/>
      <c r="Q77" s="87"/>
      <c r="R77" s="87"/>
      <c r="S77" s="87"/>
      <c r="T77" s="62">
        <f t="shared" si="17"/>
        <v>0</v>
      </c>
      <c r="U77" s="62">
        <f t="shared" si="18"/>
        <v>503</v>
      </c>
      <c r="V77" s="49">
        <f>VLOOKUP(A77,'GIA BAN'!B74:G149,5,0)*T77</f>
        <v>0</v>
      </c>
      <c r="W77" s="49">
        <f>VLOOKUP(A77,'GIA BAN'!B74:G149,6,0)*U77</f>
        <v>24647000</v>
      </c>
    </row>
    <row r="78" spans="1:23" s="4" customFormat="1" ht="24.7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1"/>
      <c r="E78" s="30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62">
        <f t="shared" si="17"/>
        <v>0</v>
      </c>
      <c r="U78" s="62">
        <f t="shared" si="18"/>
        <v>0</v>
      </c>
      <c r="V78" s="49">
        <f>VLOOKUP(A78,'GIA BAN'!B75:G150,5,0)*T78</f>
        <v>0</v>
      </c>
      <c r="W78" s="49">
        <f>VLOOKUP(A78,'GIA BAN'!B75:G150,6,0)*U78</f>
        <v>0</v>
      </c>
    </row>
    <row r="79" spans="1:23" s="4" customFormat="1" ht="24.7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1"/>
      <c r="E79" s="30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62">
        <f t="shared" si="17"/>
        <v>0</v>
      </c>
      <c r="U79" s="62">
        <f t="shared" si="18"/>
        <v>0</v>
      </c>
      <c r="V79" s="49">
        <f>VLOOKUP(A79,'GIA BAN'!B76:G151,5,0)*T79</f>
        <v>0</v>
      </c>
      <c r="W79" s="49">
        <f>VLOOKUP(A79,'GIA BAN'!B76:G151,6,0)*U79</f>
        <v>0</v>
      </c>
    </row>
    <row r="80" spans="1:23" s="4" customFormat="1" ht="24.7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1"/>
      <c r="E80" s="30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62">
        <f t="shared" si="17"/>
        <v>0</v>
      </c>
      <c r="U80" s="62">
        <f t="shared" si="18"/>
        <v>0</v>
      </c>
      <c r="V80" s="49">
        <f>VLOOKUP(A80,'GIA BAN'!B77:G152,5,0)*T80</f>
        <v>0</v>
      </c>
      <c r="W80" s="49">
        <f>VLOOKUP(A80,'GIA BAN'!B77:G152,6,0)*U80</f>
        <v>0</v>
      </c>
    </row>
    <row r="81" spans="1:23" s="4" customFormat="1" ht="24.7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1"/>
      <c r="E81" s="30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62">
        <f t="shared" si="17"/>
        <v>0</v>
      </c>
      <c r="U81" s="62">
        <f t="shared" si="18"/>
        <v>0</v>
      </c>
      <c r="V81" s="49">
        <f>VLOOKUP(A81,'GIA BAN'!B78:G153,5,0)*T81</f>
        <v>0</v>
      </c>
      <c r="W81" s="49">
        <f>VLOOKUP(A81,'GIA BAN'!B78:G153,6,0)*U81</f>
        <v>0</v>
      </c>
    </row>
    <row r="82" spans="1:23" ht="31.5" customHeight="1" x14ac:dyDescent="0.25">
      <c r="A82" s="36"/>
      <c r="B82" s="36"/>
      <c r="C82" s="3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43">
        <f>SUM(T7:T81)</f>
        <v>2785</v>
      </c>
      <c r="U82" s="43">
        <f t="shared" ref="U82:W82" si="19">SUM(U7:U81)</f>
        <v>10448</v>
      </c>
      <c r="V82" s="43">
        <f t="shared" si="19"/>
        <v>63582500</v>
      </c>
      <c r="W82" s="43">
        <f t="shared" si="19"/>
        <v>399710500</v>
      </c>
    </row>
    <row r="83" spans="1:23" s="4" customFormat="1" ht="30.75" customHeight="1" x14ac:dyDescent="0.25">
      <c r="A83" s="11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spans="1:23" ht="30.75" customHeight="1" x14ac:dyDescent="0.25"/>
  </sheetData>
  <mergeCells count="6">
    <mergeCell ref="V5:W5"/>
    <mergeCell ref="T5:U5"/>
    <mergeCell ref="A4:A5"/>
    <mergeCell ref="B4:B5"/>
    <mergeCell ref="C4:C5"/>
    <mergeCell ref="T4:W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83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6" sqref="K6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7.140625" style="2" customWidth="1"/>
    <col min="4" max="4" width="11.7109375" style="2" customWidth="1"/>
    <col min="5" max="5" width="12.5703125" style="2" bestFit="1" customWidth="1"/>
    <col min="6" max="6" width="11.7109375" style="2" customWidth="1"/>
    <col min="7" max="8" width="11.5703125" style="2" customWidth="1"/>
    <col min="9" max="15" width="11.7109375" style="2" customWidth="1"/>
    <col min="16" max="16" width="9.140625" style="2" customWidth="1"/>
    <col min="17" max="17" width="16.7109375" style="3" bestFit="1" customWidth="1"/>
    <col min="18" max="16384" width="9" style="2"/>
  </cols>
  <sheetData>
    <row r="1" spans="1:17" ht="31.5" customHeight="1" x14ac:dyDescent="0.25">
      <c r="A1" s="17" t="s">
        <v>122</v>
      </c>
      <c r="B1" s="17"/>
      <c r="Q1" s="2"/>
    </row>
    <row r="2" spans="1:17" ht="31.5" customHeight="1" x14ac:dyDescent="0.25">
      <c r="A2" s="28" t="s">
        <v>237</v>
      </c>
      <c r="B2" s="28"/>
      <c r="C2" s="41" t="s">
        <v>144</v>
      </c>
      <c r="D2" s="18">
        <f>SUMPRODUCT('GIA BAN'!$G$4:$G$79,D7:D82)</f>
        <v>45197000</v>
      </c>
      <c r="E2" s="18">
        <f>SUMPRODUCT('GIA BAN'!$G$4:$G$79,E7:E82)</f>
        <v>69330000</v>
      </c>
      <c r="F2" s="18">
        <f>SUMPRODUCT('GIA BAN'!$G$4:$G$79,F7:F82)</f>
        <v>34913000</v>
      </c>
      <c r="G2" s="18">
        <f>SUMPRODUCT('GIA BAN'!$G$4:$G$79,G7:G82)</f>
        <v>42152000</v>
      </c>
      <c r="H2" s="18">
        <f>SUMPRODUCT('GIA BAN'!$G$4:$G$79,H7:H82)</f>
        <v>40149000</v>
      </c>
      <c r="I2" s="18">
        <f>SUMPRODUCT('GIA BAN'!$G$4:$G$79,I7:I82)</f>
        <v>42840000</v>
      </c>
      <c r="J2" s="18">
        <f>SUMPRODUCT('GIA BAN'!$G$4:$G$79,J7:J82)</f>
        <v>39307000</v>
      </c>
      <c r="K2" s="18">
        <f>SUMPRODUCT('GIA BAN'!$G$4:$G$79,K7:K82)</f>
        <v>39200000</v>
      </c>
      <c r="L2" s="18">
        <f>SUMPRODUCT('GIA BAN'!$G$4:$G$79,L7:L82)</f>
        <v>34870000</v>
      </c>
      <c r="M2" s="18">
        <f>SUMPRODUCT('GIA BAN'!$G$4:$G$79,M7:M82)</f>
        <v>40070000</v>
      </c>
      <c r="N2" s="18">
        <f>SUMPRODUCT('GIA BAN'!$G$4:$G$79,N7:N82)</f>
        <v>40523000</v>
      </c>
      <c r="O2" s="18">
        <f>SUMPRODUCT('GIA BAN'!$G$4:$G$79,O7:O82)</f>
        <v>39735000</v>
      </c>
      <c r="P2" s="39"/>
      <c r="Q2" s="79">
        <f>SUM(D2:O2)</f>
        <v>508286000</v>
      </c>
    </row>
    <row r="3" spans="1:17" ht="31.5" customHeight="1" x14ac:dyDescent="0.25">
      <c r="A3" s="32"/>
      <c r="B3" s="32"/>
      <c r="C3" s="42" t="s">
        <v>145</v>
      </c>
      <c r="D3" s="34">
        <f>D2-(D2*6%)</f>
        <v>42485180</v>
      </c>
      <c r="E3" s="34">
        <f t="shared" ref="E3:O3" si="0">E2-(E2*6%)</f>
        <v>65170200</v>
      </c>
      <c r="F3" s="34">
        <f t="shared" si="0"/>
        <v>32818220</v>
      </c>
      <c r="G3" s="34">
        <f t="shared" si="0"/>
        <v>39622880</v>
      </c>
      <c r="H3" s="34">
        <f t="shared" si="0"/>
        <v>37740060</v>
      </c>
      <c r="I3" s="34">
        <f t="shared" si="0"/>
        <v>40269600</v>
      </c>
      <c r="J3" s="34">
        <f t="shared" si="0"/>
        <v>36948580</v>
      </c>
      <c r="K3" s="34">
        <f t="shared" si="0"/>
        <v>36848000</v>
      </c>
      <c r="L3" s="34">
        <f t="shared" si="0"/>
        <v>32777800</v>
      </c>
      <c r="M3" s="34">
        <f t="shared" si="0"/>
        <v>37665800</v>
      </c>
      <c r="N3" s="34">
        <f t="shared" si="0"/>
        <v>38091620</v>
      </c>
      <c r="O3" s="34">
        <f t="shared" si="0"/>
        <v>37350900</v>
      </c>
      <c r="P3" s="39"/>
      <c r="Q3" s="80">
        <f>SUM(D3:O3)</f>
        <v>477788840</v>
      </c>
    </row>
    <row r="4" spans="1:17" s="4" customFormat="1" ht="29.25" customHeight="1" x14ac:dyDescent="0.25">
      <c r="A4" s="133" t="s">
        <v>120</v>
      </c>
      <c r="B4" s="133" t="s">
        <v>0</v>
      </c>
      <c r="C4" s="123" t="s">
        <v>146</v>
      </c>
      <c r="D4" s="91">
        <v>42737</v>
      </c>
      <c r="E4" s="91">
        <v>42737</v>
      </c>
      <c r="F4" s="91">
        <v>42737</v>
      </c>
      <c r="G4" s="91">
        <v>42747</v>
      </c>
      <c r="H4" s="91">
        <v>42740</v>
      </c>
      <c r="I4" s="91">
        <v>42741</v>
      </c>
      <c r="J4" s="91">
        <v>42744</v>
      </c>
      <c r="K4" s="91">
        <v>42746</v>
      </c>
      <c r="L4" s="91">
        <v>42747</v>
      </c>
      <c r="M4" s="91">
        <v>42748</v>
      </c>
      <c r="N4" s="91">
        <v>42748</v>
      </c>
      <c r="O4" s="91">
        <v>42755</v>
      </c>
      <c r="P4" s="135"/>
      <c r="Q4" s="135"/>
    </row>
    <row r="5" spans="1:17" s="4" customFormat="1" ht="29.25" customHeight="1" x14ac:dyDescent="0.25">
      <c r="A5" s="134"/>
      <c r="B5" s="134"/>
      <c r="C5" s="124"/>
      <c r="D5" s="88" t="s">
        <v>210</v>
      </c>
      <c r="E5" s="88" t="s">
        <v>211</v>
      </c>
      <c r="F5" s="88" t="s">
        <v>212</v>
      </c>
      <c r="G5" s="88" t="s">
        <v>213</v>
      </c>
      <c r="H5" s="88" t="s">
        <v>214</v>
      </c>
      <c r="I5" s="88" t="s">
        <v>215</v>
      </c>
      <c r="J5" s="88" t="s">
        <v>216</v>
      </c>
      <c r="K5" s="88" t="s">
        <v>217</v>
      </c>
      <c r="L5" s="88" t="s">
        <v>218</v>
      </c>
      <c r="M5" s="88" t="s">
        <v>219</v>
      </c>
      <c r="N5" s="88" t="s">
        <v>188</v>
      </c>
      <c r="O5" s="88" t="s">
        <v>252</v>
      </c>
      <c r="P5" s="99"/>
      <c r="Q5" s="98"/>
    </row>
    <row r="6" spans="1:17" s="4" customFormat="1" ht="24.75" customHeight="1" x14ac:dyDescent="0.25">
      <c r="A6" s="15"/>
      <c r="B6" s="74" t="s">
        <v>1</v>
      </c>
      <c r="C6" s="75"/>
      <c r="D6" s="89"/>
      <c r="E6" s="89"/>
      <c r="F6" s="89"/>
      <c r="G6" s="89"/>
      <c r="H6" s="90"/>
      <c r="I6" s="89"/>
      <c r="J6" s="89"/>
      <c r="K6" s="89"/>
      <c r="L6" s="89"/>
      <c r="M6" s="89"/>
      <c r="N6" s="89"/>
      <c r="O6" s="89"/>
      <c r="P6" s="78" t="s">
        <v>163</v>
      </c>
      <c r="Q6" s="76"/>
    </row>
    <row r="7" spans="1:17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7">
        <v>400</v>
      </c>
      <c r="E7" s="87"/>
      <c r="F7" s="87"/>
      <c r="G7" s="87">
        <v>100</v>
      </c>
      <c r="H7" s="87"/>
      <c r="I7" s="87">
        <v>100</v>
      </c>
      <c r="J7" s="87">
        <v>100</v>
      </c>
      <c r="K7" s="87"/>
      <c r="L7" s="87"/>
      <c r="M7" s="87"/>
      <c r="N7" s="87"/>
      <c r="O7" s="87"/>
      <c r="P7" s="62">
        <f t="shared" ref="P7:P38" si="1">SUM(D7:O7)</f>
        <v>700</v>
      </c>
      <c r="Q7" s="49">
        <f>VLOOKUP(A7,'GIA BAN'!B4:G79,6,0)*P7</f>
        <v>16310000</v>
      </c>
    </row>
    <row r="8" spans="1:17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7">
        <v>400</v>
      </c>
      <c r="E8" s="87"/>
      <c r="F8" s="87"/>
      <c r="G8" s="87">
        <v>100</v>
      </c>
      <c r="H8" s="87"/>
      <c r="I8" s="85"/>
      <c r="J8" s="85">
        <v>100</v>
      </c>
      <c r="K8" s="85">
        <v>50</v>
      </c>
      <c r="L8" s="85"/>
      <c r="M8" s="85"/>
      <c r="N8" s="85"/>
      <c r="O8" s="85"/>
      <c r="P8" s="62">
        <f t="shared" si="1"/>
        <v>650</v>
      </c>
      <c r="Q8" s="49">
        <f>VLOOKUP(A8,'GIA BAN'!B5:G80,6,0)*P8</f>
        <v>15145000</v>
      </c>
    </row>
    <row r="9" spans="1:17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7">
        <v>400</v>
      </c>
      <c r="E9" s="87"/>
      <c r="F9" s="87"/>
      <c r="G9" s="87">
        <v>150</v>
      </c>
      <c r="H9" s="87"/>
      <c r="I9" s="85">
        <v>200</v>
      </c>
      <c r="J9" s="85">
        <v>100</v>
      </c>
      <c r="K9" s="85">
        <v>150</v>
      </c>
      <c r="L9" s="85"/>
      <c r="M9" s="85"/>
      <c r="N9" s="85">
        <v>150</v>
      </c>
      <c r="O9" s="85"/>
      <c r="P9" s="62">
        <f t="shared" si="1"/>
        <v>1150</v>
      </c>
      <c r="Q9" s="49">
        <f>VLOOKUP(A9,'GIA BAN'!B6:G81,6,0)*P9</f>
        <v>26795000</v>
      </c>
    </row>
    <row r="10" spans="1:17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7">
        <v>400</v>
      </c>
      <c r="E10" s="87"/>
      <c r="F10" s="87"/>
      <c r="G10" s="87">
        <v>100</v>
      </c>
      <c r="H10" s="87"/>
      <c r="I10" s="85"/>
      <c r="J10" s="87">
        <v>100</v>
      </c>
      <c r="K10" s="87">
        <v>150</v>
      </c>
      <c r="L10" s="87"/>
      <c r="M10" s="87"/>
      <c r="N10" s="87">
        <v>150</v>
      </c>
      <c r="O10" s="87"/>
      <c r="P10" s="62">
        <f t="shared" si="1"/>
        <v>900</v>
      </c>
      <c r="Q10" s="49">
        <f>VLOOKUP(A10,'GIA BAN'!B7:G82,6,0)*P10</f>
        <v>20970000</v>
      </c>
    </row>
    <row r="11" spans="1:17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7"/>
      <c r="E11" s="87"/>
      <c r="F11" s="87"/>
      <c r="G11" s="87"/>
      <c r="H11" s="87"/>
      <c r="I11" s="85"/>
      <c r="J11" s="85"/>
      <c r="K11" s="85">
        <v>40</v>
      </c>
      <c r="L11" s="85"/>
      <c r="M11" s="85"/>
      <c r="N11" s="85"/>
      <c r="O11" s="85">
        <v>40</v>
      </c>
      <c r="P11" s="62">
        <f t="shared" si="1"/>
        <v>80</v>
      </c>
      <c r="Q11" s="49">
        <f>VLOOKUP(A11,'GIA BAN'!B8:G83,6,0)*P11</f>
        <v>2280000</v>
      </c>
    </row>
    <row r="12" spans="1:17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7"/>
      <c r="E12" s="87"/>
      <c r="F12" s="87"/>
      <c r="G12" s="87"/>
      <c r="H12" s="87"/>
      <c r="I12" s="85"/>
      <c r="J12" s="85"/>
      <c r="K12" s="85"/>
      <c r="L12" s="85"/>
      <c r="M12" s="85"/>
      <c r="N12" s="85"/>
      <c r="O12" s="85"/>
      <c r="P12" s="62">
        <f t="shared" si="1"/>
        <v>0</v>
      </c>
      <c r="Q12" s="49">
        <f>VLOOKUP(A12,'GIA BAN'!B9:G84,6,0)*P12</f>
        <v>0</v>
      </c>
    </row>
    <row r="13" spans="1:17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7"/>
      <c r="E13" s="87"/>
      <c r="F13" s="87">
        <v>40</v>
      </c>
      <c r="G13" s="87">
        <v>40</v>
      </c>
      <c r="H13" s="87"/>
      <c r="I13" s="85">
        <v>80</v>
      </c>
      <c r="J13" s="85">
        <v>40</v>
      </c>
      <c r="K13" s="85"/>
      <c r="L13" s="85"/>
      <c r="M13" s="85"/>
      <c r="N13" s="85"/>
      <c r="O13" s="85"/>
      <c r="P13" s="62">
        <f t="shared" si="1"/>
        <v>200</v>
      </c>
      <c r="Q13" s="49">
        <f>VLOOKUP(A13,'GIA BAN'!B10:G85,6,0)*P13</f>
        <v>7400000</v>
      </c>
    </row>
    <row r="14" spans="1:17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7"/>
      <c r="E14" s="87"/>
      <c r="F14" s="87">
        <v>40</v>
      </c>
      <c r="G14" s="87">
        <v>40</v>
      </c>
      <c r="H14" s="87"/>
      <c r="I14" s="85">
        <v>80</v>
      </c>
      <c r="J14" s="85">
        <v>40</v>
      </c>
      <c r="K14" s="85"/>
      <c r="L14" s="85"/>
      <c r="M14" s="85"/>
      <c r="N14" s="85"/>
      <c r="O14" s="85"/>
      <c r="P14" s="62">
        <f t="shared" si="1"/>
        <v>200</v>
      </c>
      <c r="Q14" s="49">
        <f>VLOOKUP(A14,'GIA BAN'!B11:G86,6,0)*P14</f>
        <v>7400000</v>
      </c>
    </row>
    <row r="15" spans="1:17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7"/>
      <c r="E15" s="87"/>
      <c r="F15" s="87">
        <v>40</v>
      </c>
      <c r="G15" s="87">
        <v>40</v>
      </c>
      <c r="H15" s="87"/>
      <c r="I15" s="85">
        <v>80</v>
      </c>
      <c r="J15" s="85">
        <v>40</v>
      </c>
      <c r="K15" s="85"/>
      <c r="L15" s="85"/>
      <c r="M15" s="85"/>
      <c r="N15" s="85"/>
      <c r="O15" s="85"/>
      <c r="P15" s="62">
        <f t="shared" si="1"/>
        <v>200</v>
      </c>
      <c r="Q15" s="49">
        <f>VLOOKUP(A15,'GIA BAN'!B12:G87,6,0)*P15</f>
        <v>7400000</v>
      </c>
    </row>
    <row r="16" spans="1:17" s="4" customFormat="1" ht="24.75" customHeight="1" x14ac:dyDescent="0.25">
      <c r="A16" s="15"/>
      <c r="B16" s="16" t="s">
        <v>20</v>
      </c>
      <c r="C16" s="5"/>
      <c r="D16" s="84"/>
      <c r="E16" s="84"/>
      <c r="F16" s="84"/>
      <c r="G16" s="84"/>
      <c r="H16" s="87"/>
      <c r="I16" s="84"/>
      <c r="J16" s="84"/>
      <c r="K16" s="84"/>
      <c r="L16" s="84"/>
      <c r="M16" s="84"/>
      <c r="N16" s="84"/>
      <c r="O16" s="84"/>
      <c r="P16" s="62">
        <f t="shared" si="1"/>
        <v>0</v>
      </c>
      <c r="Q16" s="49"/>
    </row>
    <row r="17" spans="1:17" s="4" customFormat="1" ht="24.7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7"/>
      <c r="E17" s="87"/>
      <c r="F17" s="87"/>
      <c r="G17" s="87"/>
      <c r="H17" s="87"/>
      <c r="I17" s="85"/>
      <c r="J17" s="85"/>
      <c r="K17" s="85"/>
      <c r="L17" s="85"/>
      <c r="M17" s="85"/>
      <c r="N17" s="85"/>
      <c r="O17" s="85"/>
      <c r="P17" s="62">
        <f t="shared" si="1"/>
        <v>0</v>
      </c>
      <c r="Q17" s="49">
        <f>VLOOKUP(A17,'GIA BAN'!B14:G89,6,0)*P17</f>
        <v>0</v>
      </c>
    </row>
    <row r="18" spans="1:17" s="4" customFormat="1" ht="24.7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7"/>
      <c r="E18" s="87"/>
      <c r="F18" s="87"/>
      <c r="G18" s="87"/>
      <c r="H18" s="87"/>
      <c r="I18" s="85"/>
      <c r="J18" s="85"/>
      <c r="K18" s="85"/>
      <c r="L18" s="85"/>
      <c r="M18" s="85"/>
      <c r="N18" s="85"/>
      <c r="O18" s="85"/>
      <c r="P18" s="62">
        <f t="shared" si="1"/>
        <v>0</v>
      </c>
      <c r="Q18" s="49">
        <f>VLOOKUP(A18,'GIA BAN'!B15:G90,6,0)*P18</f>
        <v>0</v>
      </c>
    </row>
    <row r="19" spans="1:17" s="4" customFormat="1" ht="24.7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7"/>
      <c r="E19" s="87"/>
      <c r="F19" s="87"/>
      <c r="G19" s="87"/>
      <c r="H19" s="87"/>
      <c r="I19" s="85"/>
      <c r="J19" s="85"/>
      <c r="K19" s="85"/>
      <c r="L19" s="85"/>
      <c r="M19" s="85"/>
      <c r="N19" s="85"/>
      <c r="O19" s="85"/>
      <c r="P19" s="62">
        <f t="shared" si="1"/>
        <v>0</v>
      </c>
      <c r="Q19" s="49">
        <f>VLOOKUP(A19,'GIA BAN'!B16:G91,6,0)*P19</f>
        <v>0</v>
      </c>
    </row>
    <row r="20" spans="1:17" s="4" customFormat="1" ht="24.7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7"/>
      <c r="E20" s="87"/>
      <c r="F20" s="87"/>
      <c r="G20" s="87"/>
      <c r="H20" s="87"/>
      <c r="I20" s="85"/>
      <c r="J20" s="85"/>
      <c r="K20" s="85"/>
      <c r="L20" s="85"/>
      <c r="M20" s="85"/>
      <c r="N20" s="85"/>
      <c r="O20" s="85"/>
      <c r="P20" s="62">
        <f t="shared" si="1"/>
        <v>0</v>
      </c>
      <c r="Q20" s="49">
        <f>VLOOKUP(A20,'GIA BAN'!B17:G92,6,0)*P20</f>
        <v>0</v>
      </c>
    </row>
    <row r="21" spans="1:17" s="4" customFormat="1" ht="24.7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7"/>
      <c r="E21" s="87"/>
      <c r="F21" s="87"/>
      <c r="G21" s="87"/>
      <c r="H21" s="87"/>
      <c r="I21" s="85"/>
      <c r="J21" s="85"/>
      <c r="K21" s="85"/>
      <c r="L21" s="85"/>
      <c r="M21" s="85"/>
      <c r="N21" s="85"/>
      <c r="O21" s="85"/>
      <c r="P21" s="62">
        <f t="shared" si="1"/>
        <v>0</v>
      </c>
      <c r="Q21" s="49">
        <f>VLOOKUP(A21,'GIA BAN'!B18:G93,6,0)*P21</f>
        <v>0</v>
      </c>
    </row>
    <row r="22" spans="1:17" s="4" customFormat="1" ht="24.7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7"/>
      <c r="E22" s="87"/>
      <c r="F22" s="87"/>
      <c r="G22" s="87"/>
      <c r="H22" s="87"/>
      <c r="I22" s="85"/>
      <c r="J22" s="85"/>
      <c r="K22" s="85"/>
      <c r="L22" s="85"/>
      <c r="M22" s="85"/>
      <c r="N22" s="85"/>
      <c r="O22" s="85"/>
      <c r="P22" s="62">
        <f t="shared" si="1"/>
        <v>0</v>
      </c>
      <c r="Q22" s="49">
        <f>VLOOKUP(A22,'GIA BAN'!B19:G94,6,0)*P22</f>
        <v>0</v>
      </c>
    </row>
    <row r="23" spans="1:17" s="4" customFormat="1" ht="24.7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7"/>
      <c r="E23" s="87"/>
      <c r="F23" s="87"/>
      <c r="G23" s="87"/>
      <c r="H23" s="87"/>
      <c r="I23" s="85"/>
      <c r="J23" s="85"/>
      <c r="K23" s="85"/>
      <c r="L23" s="85"/>
      <c r="M23" s="85"/>
      <c r="N23" s="85"/>
      <c r="O23" s="85"/>
      <c r="P23" s="62">
        <f t="shared" si="1"/>
        <v>0</v>
      </c>
      <c r="Q23" s="49">
        <f>VLOOKUP(A23,'GIA BAN'!B20:G95,6,0)*P23</f>
        <v>0</v>
      </c>
    </row>
    <row r="24" spans="1:17" s="4" customFormat="1" ht="24.7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7"/>
      <c r="E24" s="87"/>
      <c r="F24" s="87"/>
      <c r="G24" s="87"/>
      <c r="H24" s="87"/>
      <c r="I24" s="85"/>
      <c r="J24" s="85"/>
      <c r="K24" s="85"/>
      <c r="L24" s="85"/>
      <c r="M24" s="85"/>
      <c r="N24" s="85"/>
      <c r="O24" s="85"/>
      <c r="P24" s="62">
        <f t="shared" si="1"/>
        <v>0</v>
      </c>
      <c r="Q24" s="49">
        <f>VLOOKUP(A24,'GIA BAN'!B21:G96,6,0)*P24</f>
        <v>0</v>
      </c>
    </row>
    <row r="25" spans="1:17" s="4" customFormat="1" ht="24.7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7"/>
      <c r="E25" s="87"/>
      <c r="F25" s="87"/>
      <c r="G25" s="87"/>
      <c r="H25" s="87"/>
      <c r="I25" s="85"/>
      <c r="J25" s="85"/>
      <c r="K25" s="85"/>
      <c r="L25" s="85"/>
      <c r="M25" s="85"/>
      <c r="N25" s="85"/>
      <c r="O25" s="85"/>
      <c r="P25" s="62">
        <f t="shared" si="1"/>
        <v>0</v>
      </c>
      <c r="Q25" s="49">
        <f>VLOOKUP(A25,'GIA BAN'!B22:G97,6,0)*P25</f>
        <v>0</v>
      </c>
    </row>
    <row r="26" spans="1:17" s="4" customFormat="1" ht="24.7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7"/>
      <c r="E26" s="87"/>
      <c r="F26" s="87"/>
      <c r="G26" s="87"/>
      <c r="H26" s="87"/>
      <c r="I26" s="85"/>
      <c r="J26" s="85"/>
      <c r="K26" s="85"/>
      <c r="L26" s="85"/>
      <c r="M26" s="85"/>
      <c r="N26" s="85"/>
      <c r="O26" s="85"/>
      <c r="P26" s="62">
        <f t="shared" si="1"/>
        <v>0</v>
      </c>
      <c r="Q26" s="49">
        <f>VLOOKUP(A26,'GIA BAN'!B23:G98,6,0)*P26</f>
        <v>0</v>
      </c>
    </row>
    <row r="27" spans="1:17" s="4" customFormat="1" ht="24.7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7"/>
      <c r="E27" s="87"/>
      <c r="F27" s="87"/>
      <c r="G27" s="87"/>
      <c r="H27" s="87"/>
      <c r="I27" s="85"/>
      <c r="J27" s="85"/>
      <c r="K27" s="85"/>
      <c r="L27" s="85"/>
      <c r="M27" s="85"/>
      <c r="N27" s="85"/>
      <c r="O27" s="85"/>
      <c r="P27" s="62">
        <f t="shared" si="1"/>
        <v>0</v>
      </c>
      <c r="Q27" s="49">
        <f>VLOOKUP(A27,'GIA BAN'!B24:G99,6,0)*P27</f>
        <v>0</v>
      </c>
    </row>
    <row r="28" spans="1:17" s="4" customFormat="1" ht="24.75" customHeight="1" x14ac:dyDescent="0.25">
      <c r="A28" s="15"/>
      <c r="B28" s="16" t="s">
        <v>33</v>
      </c>
      <c r="C28" s="8"/>
      <c r="D28" s="87"/>
      <c r="E28" s="87"/>
      <c r="F28" s="87"/>
      <c r="G28" s="87"/>
      <c r="H28" s="87"/>
      <c r="I28" s="85"/>
      <c r="J28" s="85"/>
      <c r="K28" s="85"/>
      <c r="L28" s="85"/>
      <c r="M28" s="85"/>
      <c r="N28" s="85"/>
      <c r="O28" s="85"/>
      <c r="P28" s="62">
        <f t="shared" si="1"/>
        <v>0</v>
      </c>
      <c r="Q28" s="49"/>
    </row>
    <row r="29" spans="1:17" s="4" customFormat="1" ht="24.7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7"/>
      <c r="E29" s="87">
        <v>240</v>
      </c>
      <c r="F29" s="87"/>
      <c r="G29" s="87">
        <v>120</v>
      </c>
      <c r="H29" s="87">
        <v>200</v>
      </c>
      <c r="I29" s="85">
        <v>120</v>
      </c>
      <c r="J29" s="85"/>
      <c r="K29" s="85">
        <v>40</v>
      </c>
      <c r="L29" s="85"/>
      <c r="M29" s="85"/>
      <c r="N29" s="85"/>
      <c r="O29" s="85"/>
      <c r="P29" s="62">
        <f t="shared" si="1"/>
        <v>720</v>
      </c>
      <c r="Q29" s="49">
        <f>VLOOKUP(A29,'GIA BAN'!B26:G101,6,0)*P29</f>
        <v>19296000</v>
      </c>
    </row>
    <row r="30" spans="1:17" s="4" customFormat="1" ht="24.7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7"/>
      <c r="E30" s="87">
        <v>240</v>
      </c>
      <c r="F30" s="87"/>
      <c r="G30" s="87">
        <v>120</v>
      </c>
      <c r="H30" s="87">
        <v>400</v>
      </c>
      <c r="I30" s="85">
        <v>120</v>
      </c>
      <c r="J30" s="85"/>
      <c r="K30" s="85"/>
      <c r="L30" s="85"/>
      <c r="M30" s="85"/>
      <c r="N30" s="85"/>
      <c r="O30" s="85"/>
      <c r="P30" s="62">
        <f t="shared" si="1"/>
        <v>880</v>
      </c>
      <c r="Q30" s="49">
        <f>VLOOKUP(A30,'GIA BAN'!B27:G102,6,0)*P30</f>
        <v>23584000</v>
      </c>
    </row>
    <row r="31" spans="1:17" s="4" customFormat="1" ht="24.7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7"/>
      <c r="E31" s="87">
        <v>240</v>
      </c>
      <c r="F31" s="87"/>
      <c r="G31" s="87">
        <v>120</v>
      </c>
      <c r="H31" s="87"/>
      <c r="I31" s="85">
        <v>120</v>
      </c>
      <c r="J31" s="85"/>
      <c r="K31" s="85">
        <v>40</v>
      </c>
      <c r="L31" s="85"/>
      <c r="M31" s="85"/>
      <c r="N31" s="85"/>
      <c r="O31" s="85"/>
      <c r="P31" s="62">
        <f t="shared" si="1"/>
        <v>520</v>
      </c>
      <c r="Q31" s="49">
        <f>VLOOKUP(A31,'GIA BAN'!B28:G103,6,0)*P31</f>
        <v>13728000</v>
      </c>
    </row>
    <row r="32" spans="1:17" s="4" customFormat="1" ht="24.7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7"/>
      <c r="E32" s="87">
        <v>240</v>
      </c>
      <c r="F32" s="87"/>
      <c r="G32" s="87"/>
      <c r="H32" s="87"/>
      <c r="I32" s="85">
        <v>120</v>
      </c>
      <c r="J32" s="85"/>
      <c r="K32" s="85">
        <v>40</v>
      </c>
      <c r="L32" s="85"/>
      <c r="M32" s="85"/>
      <c r="N32" s="85"/>
      <c r="O32" s="85"/>
      <c r="P32" s="62">
        <f t="shared" si="1"/>
        <v>400</v>
      </c>
      <c r="Q32" s="49">
        <f>VLOOKUP(A32,'GIA BAN'!B29:G104,6,0)*P32</f>
        <v>10560000</v>
      </c>
    </row>
    <row r="33" spans="1:17" s="4" customFormat="1" ht="24.7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7"/>
      <c r="E33" s="87">
        <v>240</v>
      </c>
      <c r="F33" s="87"/>
      <c r="G33" s="87">
        <v>120</v>
      </c>
      <c r="H33" s="87">
        <v>200</v>
      </c>
      <c r="I33" s="85"/>
      <c r="J33" s="85"/>
      <c r="K33" s="85"/>
      <c r="L33" s="85"/>
      <c r="M33" s="85"/>
      <c r="N33" s="85"/>
      <c r="O33" s="85"/>
      <c r="P33" s="62">
        <f t="shared" si="1"/>
        <v>560</v>
      </c>
      <c r="Q33" s="49">
        <f>VLOOKUP(A33,'GIA BAN'!B30:G105,6,0)*P33</f>
        <v>14784000</v>
      </c>
    </row>
    <row r="34" spans="1:17" s="4" customFormat="1" ht="24.75" customHeight="1" x14ac:dyDescent="0.25">
      <c r="A34" s="15"/>
      <c r="B34" s="16" t="s">
        <v>45</v>
      </c>
      <c r="C34" s="8"/>
      <c r="D34" s="87"/>
      <c r="E34" s="87"/>
      <c r="F34" s="87"/>
      <c r="G34" s="87"/>
      <c r="H34" s="87"/>
      <c r="I34" s="85"/>
      <c r="J34" s="85"/>
      <c r="K34" s="85"/>
      <c r="L34" s="85"/>
      <c r="M34" s="85"/>
      <c r="N34" s="85"/>
      <c r="O34" s="85"/>
      <c r="P34" s="62">
        <f t="shared" si="1"/>
        <v>0</v>
      </c>
      <c r="Q34" s="49"/>
    </row>
    <row r="35" spans="1:17" s="4" customFormat="1" ht="24.7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7"/>
      <c r="E35" s="87"/>
      <c r="F35" s="87"/>
      <c r="G35" s="87"/>
      <c r="H35" s="87"/>
      <c r="I35" s="85"/>
      <c r="J35" s="85"/>
      <c r="K35" s="85"/>
      <c r="L35" s="85"/>
      <c r="M35" s="85"/>
      <c r="N35" s="85"/>
      <c r="O35" s="85"/>
      <c r="P35" s="62">
        <f t="shared" si="1"/>
        <v>0</v>
      </c>
      <c r="Q35" s="49">
        <f>VLOOKUP(A35,'GIA BAN'!B32:G107,6,0)*P35</f>
        <v>0</v>
      </c>
    </row>
    <row r="36" spans="1:17" s="4" customFormat="1" ht="24.7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7"/>
      <c r="E36" s="87"/>
      <c r="F36" s="87"/>
      <c r="G36" s="87"/>
      <c r="H36" s="87"/>
      <c r="I36" s="85"/>
      <c r="J36" s="85"/>
      <c r="K36" s="85"/>
      <c r="L36" s="85"/>
      <c r="M36" s="85"/>
      <c r="N36" s="85"/>
      <c r="O36" s="85"/>
      <c r="P36" s="62">
        <f t="shared" si="1"/>
        <v>0</v>
      </c>
      <c r="Q36" s="49">
        <f>VLOOKUP(A36,'GIA BAN'!B33:G108,6,0)*P36</f>
        <v>0</v>
      </c>
    </row>
    <row r="37" spans="1:17" s="4" customFormat="1" ht="24.7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7"/>
      <c r="E37" s="87"/>
      <c r="F37" s="87"/>
      <c r="G37" s="87"/>
      <c r="H37" s="87"/>
      <c r="I37" s="85"/>
      <c r="J37" s="85"/>
      <c r="K37" s="85"/>
      <c r="L37" s="85"/>
      <c r="M37" s="85"/>
      <c r="N37" s="85"/>
      <c r="O37" s="85"/>
      <c r="P37" s="62">
        <f t="shared" si="1"/>
        <v>0</v>
      </c>
      <c r="Q37" s="49">
        <f>VLOOKUP(A37,'GIA BAN'!B34:G109,6,0)*P37</f>
        <v>0</v>
      </c>
    </row>
    <row r="38" spans="1:17" s="4" customFormat="1" ht="24.7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7"/>
      <c r="E38" s="87"/>
      <c r="F38" s="87"/>
      <c r="G38" s="87"/>
      <c r="H38" s="87"/>
      <c r="I38" s="85"/>
      <c r="J38" s="85"/>
      <c r="K38" s="85"/>
      <c r="L38" s="85"/>
      <c r="M38" s="85"/>
      <c r="N38" s="85"/>
      <c r="O38" s="85"/>
      <c r="P38" s="62">
        <f t="shared" si="1"/>
        <v>0</v>
      </c>
      <c r="Q38" s="49">
        <f>VLOOKUP(A38,'GIA BAN'!B35:G110,6,0)*P38</f>
        <v>0</v>
      </c>
    </row>
    <row r="39" spans="1:17" s="4" customFormat="1" ht="24.7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7"/>
      <c r="E39" s="87"/>
      <c r="F39" s="87"/>
      <c r="G39" s="87"/>
      <c r="H39" s="87"/>
      <c r="I39" s="85"/>
      <c r="J39" s="85"/>
      <c r="K39" s="85"/>
      <c r="L39" s="85"/>
      <c r="M39" s="85"/>
      <c r="N39" s="85"/>
      <c r="O39" s="85"/>
      <c r="P39" s="62">
        <f t="shared" ref="P39:P70" si="2">SUM(D39:O39)</f>
        <v>0</v>
      </c>
      <c r="Q39" s="49">
        <f>VLOOKUP(A39,'GIA BAN'!B36:G111,6,0)*P39</f>
        <v>0</v>
      </c>
    </row>
    <row r="40" spans="1:17" s="4" customFormat="1" ht="24.7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7"/>
      <c r="E40" s="87"/>
      <c r="F40" s="87"/>
      <c r="G40" s="87"/>
      <c r="H40" s="87"/>
      <c r="I40" s="85"/>
      <c r="J40" s="85"/>
      <c r="K40" s="85"/>
      <c r="L40" s="85"/>
      <c r="M40" s="85"/>
      <c r="N40" s="85"/>
      <c r="O40" s="85"/>
      <c r="P40" s="62">
        <f t="shared" si="2"/>
        <v>0</v>
      </c>
      <c r="Q40" s="49">
        <f>VLOOKUP(A40,'GIA BAN'!B37:G112,6,0)*P40</f>
        <v>0</v>
      </c>
    </row>
    <row r="41" spans="1:17" s="4" customFormat="1" ht="24.7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7"/>
      <c r="E41" s="87"/>
      <c r="F41" s="87"/>
      <c r="G41" s="87"/>
      <c r="H41" s="87"/>
      <c r="I41" s="85"/>
      <c r="J41" s="85"/>
      <c r="K41" s="85"/>
      <c r="L41" s="85"/>
      <c r="M41" s="85"/>
      <c r="N41" s="85"/>
      <c r="O41" s="85"/>
      <c r="P41" s="62">
        <f t="shared" si="2"/>
        <v>0</v>
      </c>
      <c r="Q41" s="49">
        <f>VLOOKUP(A41,'GIA BAN'!B38:G113,6,0)*P41</f>
        <v>0</v>
      </c>
    </row>
    <row r="42" spans="1:17" s="4" customFormat="1" ht="24.7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7"/>
      <c r="E42" s="87"/>
      <c r="F42" s="87"/>
      <c r="G42" s="87"/>
      <c r="H42" s="87"/>
      <c r="I42" s="85"/>
      <c r="J42" s="85"/>
      <c r="K42" s="85"/>
      <c r="L42" s="85"/>
      <c r="M42" s="85"/>
      <c r="N42" s="85"/>
      <c r="O42" s="85">
        <v>50</v>
      </c>
      <c r="P42" s="62">
        <f t="shared" si="2"/>
        <v>50</v>
      </c>
      <c r="Q42" s="49">
        <f>VLOOKUP(A42,'GIA BAN'!B39:G114,6,0)*P42</f>
        <v>1345000</v>
      </c>
    </row>
    <row r="43" spans="1:17" s="4" customFormat="1" ht="24.7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7"/>
      <c r="E43" s="87"/>
      <c r="F43" s="87"/>
      <c r="G43" s="87"/>
      <c r="H43" s="87"/>
      <c r="I43" s="85"/>
      <c r="J43" s="85"/>
      <c r="K43" s="85"/>
      <c r="L43" s="85"/>
      <c r="M43" s="85"/>
      <c r="N43" s="85">
        <v>150</v>
      </c>
      <c r="O43" s="85"/>
      <c r="P43" s="62">
        <f t="shared" si="2"/>
        <v>150</v>
      </c>
      <c r="Q43" s="49">
        <f>VLOOKUP(A43,'GIA BAN'!B40:G115,6,0)*P43</f>
        <v>4035000</v>
      </c>
    </row>
    <row r="44" spans="1:17" s="4" customFormat="1" ht="24.7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7"/>
      <c r="E44" s="87"/>
      <c r="F44" s="87"/>
      <c r="G44" s="87"/>
      <c r="H44" s="87"/>
      <c r="I44" s="85"/>
      <c r="J44" s="85"/>
      <c r="K44" s="85"/>
      <c r="L44" s="85"/>
      <c r="M44" s="85"/>
      <c r="N44" s="85"/>
      <c r="O44" s="85"/>
      <c r="P44" s="62">
        <f t="shared" si="2"/>
        <v>0</v>
      </c>
      <c r="Q44" s="49">
        <f>VLOOKUP(A44,'GIA BAN'!B41:G116,6,0)*P44</f>
        <v>0</v>
      </c>
    </row>
    <row r="45" spans="1:17" s="4" customFormat="1" ht="24.7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7"/>
      <c r="E45" s="87"/>
      <c r="F45" s="87"/>
      <c r="G45" s="87"/>
      <c r="H45" s="87"/>
      <c r="I45" s="85"/>
      <c r="J45" s="85"/>
      <c r="K45" s="85"/>
      <c r="L45" s="85"/>
      <c r="M45" s="85"/>
      <c r="N45" s="85"/>
      <c r="O45" s="85"/>
      <c r="P45" s="62">
        <f t="shared" si="2"/>
        <v>0</v>
      </c>
      <c r="Q45" s="49">
        <f>VLOOKUP(A45,'GIA BAN'!B42:G117,6,0)*P45</f>
        <v>0</v>
      </c>
    </row>
    <row r="46" spans="1:17" s="4" customFormat="1" ht="24.7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7"/>
      <c r="E46" s="87"/>
      <c r="F46" s="87"/>
      <c r="G46" s="87"/>
      <c r="H46" s="87"/>
      <c r="I46" s="85"/>
      <c r="J46" s="85"/>
      <c r="K46" s="85"/>
      <c r="L46" s="85"/>
      <c r="M46" s="85"/>
      <c r="N46" s="85"/>
      <c r="O46" s="85"/>
      <c r="P46" s="62">
        <f t="shared" si="2"/>
        <v>0</v>
      </c>
      <c r="Q46" s="49">
        <f>VLOOKUP(A46,'GIA BAN'!B43:G118,6,0)*P46</f>
        <v>0</v>
      </c>
    </row>
    <row r="47" spans="1:17" s="4" customFormat="1" ht="24.7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7"/>
      <c r="E47" s="87"/>
      <c r="F47" s="87"/>
      <c r="G47" s="87"/>
      <c r="H47" s="87"/>
      <c r="I47" s="85"/>
      <c r="J47" s="85"/>
      <c r="K47" s="85"/>
      <c r="L47" s="85"/>
      <c r="M47" s="85"/>
      <c r="N47" s="85"/>
      <c r="O47" s="85"/>
      <c r="P47" s="62">
        <f t="shared" si="2"/>
        <v>0</v>
      </c>
      <c r="Q47" s="49">
        <f>VLOOKUP(A47,'GIA BAN'!B44:G119,6,0)*P47</f>
        <v>0</v>
      </c>
    </row>
    <row r="48" spans="1:17" s="4" customFormat="1" ht="24.7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7"/>
      <c r="E48" s="87"/>
      <c r="F48" s="87"/>
      <c r="G48" s="87"/>
      <c r="H48" s="87"/>
      <c r="I48" s="85"/>
      <c r="J48" s="85"/>
      <c r="K48" s="85"/>
      <c r="L48" s="85"/>
      <c r="M48" s="85"/>
      <c r="N48" s="85"/>
      <c r="O48" s="85"/>
      <c r="P48" s="62">
        <f t="shared" si="2"/>
        <v>0</v>
      </c>
      <c r="Q48" s="49">
        <f>VLOOKUP(A48,'GIA BAN'!B45:G120,6,0)*P48</f>
        <v>0</v>
      </c>
    </row>
    <row r="49" spans="1:17" s="4" customFormat="1" ht="24.7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7"/>
      <c r="E49" s="87"/>
      <c r="F49" s="87"/>
      <c r="G49" s="87"/>
      <c r="H49" s="87"/>
      <c r="I49" s="85"/>
      <c r="J49" s="85"/>
      <c r="K49" s="85"/>
      <c r="L49" s="85"/>
      <c r="M49" s="85"/>
      <c r="N49" s="85"/>
      <c r="O49" s="85"/>
      <c r="P49" s="62">
        <f t="shared" si="2"/>
        <v>0</v>
      </c>
      <c r="Q49" s="49">
        <f>VLOOKUP(A49,'GIA BAN'!B46:G121,6,0)*P49</f>
        <v>0</v>
      </c>
    </row>
    <row r="50" spans="1:17" s="4" customFormat="1" ht="24.7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7"/>
      <c r="E50" s="87"/>
      <c r="F50" s="87"/>
      <c r="G50" s="87"/>
      <c r="H50" s="87"/>
      <c r="I50" s="85"/>
      <c r="J50" s="85"/>
      <c r="K50" s="85"/>
      <c r="L50" s="85"/>
      <c r="M50" s="85"/>
      <c r="N50" s="85"/>
      <c r="O50" s="85"/>
      <c r="P50" s="62">
        <f t="shared" si="2"/>
        <v>0</v>
      </c>
      <c r="Q50" s="49">
        <f>VLOOKUP(A50,'GIA BAN'!B47:G122,6,0)*P50</f>
        <v>0</v>
      </c>
    </row>
    <row r="51" spans="1:17" s="4" customFormat="1" ht="24.75" customHeight="1" x14ac:dyDescent="0.25">
      <c r="A51" s="10"/>
      <c r="B51" s="16" t="s">
        <v>77</v>
      </c>
      <c r="C51" s="5"/>
      <c r="D51" s="87"/>
      <c r="E51" s="87"/>
      <c r="F51" s="87"/>
      <c r="G51" s="87"/>
      <c r="H51" s="87"/>
      <c r="I51" s="85"/>
      <c r="J51" s="85"/>
      <c r="K51" s="85"/>
      <c r="L51" s="85"/>
      <c r="M51" s="85"/>
      <c r="N51" s="85"/>
      <c r="O51" s="85"/>
      <c r="P51" s="62">
        <f t="shared" si="2"/>
        <v>0</v>
      </c>
      <c r="Q51" s="49"/>
    </row>
    <row r="52" spans="1:17" s="4" customFormat="1" ht="24.7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7"/>
      <c r="E52" s="87"/>
      <c r="F52" s="87"/>
      <c r="G52" s="87">
        <v>120</v>
      </c>
      <c r="H52" s="87"/>
      <c r="I52" s="85"/>
      <c r="J52" s="85"/>
      <c r="K52" s="85"/>
      <c r="L52" s="85"/>
      <c r="M52" s="85"/>
      <c r="N52" s="85"/>
      <c r="O52" s="85"/>
      <c r="P52" s="62">
        <f t="shared" si="2"/>
        <v>120</v>
      </c>
      <c r="Q52" s="49">
        <f>VLOOKUP(A52,'GIA BAN'!B49:G124,6,0)*P52</f>
        <v>5160000</v>
      </c>
    </row>
    <row r="53" spans="1:17" s="4" customFormat="1" ht="24.7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7"/>
      <c r="E53" s="87"/>
      <c r="F53" s="87"/>
      <c r="G53" s="87"/>
      <c r="H53" s="87"/>
      <c r="I53" s="85"/>
      <c r="J53" s="85"/>
      <c r="K53" s="85"/>
      <c r="L53" s="85"/>
      <c r="M53" s="85"/>
      <c r="N53" s="85"/>
      <c r="O53" s="85"/>
      <c r="P53" s="62">
        <f t="shared" si="2"/>
        <v>0</v>
      </c>
      <c r="Q53" s="49">
        <f>VLOOKUP(A53,'GIA BAN'!B50:G125,6,0)*P53</f>
        <v>0</v>
      </c>
    </row>
    <row r="54" spans="1:17" s="4" customFormat="1" ht="24.7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7"/>
      <c r="E54" s="87"/>
      <c r="F54" s="87"/>
      <c r="G54" s="87">
        <v>10</v>
      </c>
      <c r="H54" s="87">
        <v>90</v>
      </c>
      <c r="I54" s="85">
        <v>50</v>
      </c>
      <c r="J54" s="85"/>
      <c r="K54" s="85"/>
      <c r="L54" s="85"/>
      <c r="M54" s="85"/>
      <c r="N54" s="85"/>
      <c r="O54" s="85"/>
      <c r="P54" s="62">
        <f t="shared" si="2"/>
        <v>150</v>
      </c>
      <c r="Q54" s="49">
        <f>VLOOKUP(A54,'GIA BAN'!B51:G126,6,0)*P54</f>
        <v>11850000</v>
      </c>
    </row>
    <row r="55" spans="1:17" s="4" customFormat="1" ht="24.7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7"/>
      <c r="E55" s="87"/>
      <c r="F55" s="87"/>
      <c r="G55" s="87"/>
      <c r="H55" s="87"/>
      <c r="I55" s="85"/>
      <c r="J55" s="85"/>
      <c r="K55" s="85"/>
      <c r="L55" s="85"/>
      <c r="M55" s="85"/>
      <c r="N55" s="85"/>
      <c r="O55" s="85"/>
      <c r="P55" s="62">
        <f t="shared" si="2"/>
        <v>0</v>
      </c>
      <c r="Q55" s="49">
        <f>VLOOKUP(A55,'GIA BAN'!B52:G127,6,0)*P55</f>
        <v>0</v>
      </c>
    </row>
    <row r="56" spans="1:17" s="4" customFormat="1" ht="24.75" customHeight="1" x14ac:dyDescent="0.25">
      <c r="A56" s="15"/>
      <c r="B56" s="16" t="s">
        <v>84</v>
      </c>
      <c r="C56" s="5"/>
      <c r="D56" s="87"/>
      <c r="E56" s="87"/>
      <c r="F56" s="87"/>
      <c r="G56" s="87"/>
      <c r="H56" s="87"/>
      <c r="I56" s="85"/>
      <c r="J56" s="85"/>
      <c r="K56" s="85"/>
      <c r="L56" s="85"/>
      <c r="M56" s="85"/>
      <c r="N56" s="85"/>
      <c r="O56" s="85"/>
      <c r="P56" s="62">
        <f t="shared" si="2"/>
        <v>0</v>
      </c>
      <c r="Q56" s="49"/>
    </row>
    <row r="57" spans="1:17" s="4" customFormat="1" ht="24.7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7"/>
      <c r="E57" s="87"/>
      <c r="F57" s="87">
        <v>50</v>
      </c>
      <c r="G57" s="87"/>
      <c r="H57" s="87"/>
      <c r="I57" s="85"/>
      <c r="J57" s="85">
        <v>100</v>
      </c>
      <c r="K57" s="85"/>
      <c r="L57" s="85"/>
      <c r="M57" s="85"/>
      <c r="N57" s="85">
        <v>75</v>
      </c>
      <c r="O57" s="85"/>
      <c r="P57" s="62">
        <f t="shared" si="2"/>
        <v>225</v>
      </c>
      <c r="Q57" s="49">
        <f>VLOOKUP(A57,'GIA BAN'!B54:G129,6,0)*P57</f>
        <v>10395000</v>
      </c>
    </row>
    <row r="58" spans="1:17" s="4" customFormat="1" ht="24.7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7"/>
      <c r="E58" s="87"/>
      <c r="F58" s="87">
        <v>50</v>
      </c>
      <c r="G58" s="87"/>
      <c r="H58" s="87"/>
      <c r="I58" s="85"/>
      <c r="J58" s="85">
        <v>50</v>
      </c>
      <c r="K58" s="85"/>
      <c r="L58" s="85"/>
      <c r="M58" s="85"/>
      <c r="N58" s="85">
        <v>200</v>
      </c>
      <c r="O58" s="85"/>
      <c r="P58" s="62">
        <f t="shared" si="2"/>
        <v>300</v>
      </c>
      <c r="Q58" s="49">
        <f>VLOOKUP(A58,'GIA BAN'!B55:G130,6,0)*P58</f>
        <v>6150000</v>
      </c>
    </row>
    <row r="59" spans="1:17" s="4" customFormat="1" ht="24.7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7"/>
      <c r="E59" s="87"/>
      <c r="F59" s="87">
        <v>90</v>
      </c>
      <c r="G59" s="87">
        <v>20</v>
      </c>
      <c r="H59" s="87">
        <v>90</v>
      </c>
      <c r="I59" s="85">
        <v>50</v>
      </c>
      <c r="J59" s="85">
        <v>60</v>
      </c>
      <c r="K59" s="85">
        <v>30</v>
      </c>
      <c r="L59" s="85"/>
      <c r="M59" s="85">
        <v>210</v>
      </c>
      <c r="N59" s="85"/>
      <c r="O59" s="85">
        <v>100</v>
      </c>
      <c r="P59" s="62">
        <f t="shared" si="2"/>
        <v>650</v>
      </c>
      <c r="Q59" s="49">
        <f>VLOOKUP(A59,'GIA BAN'!B56:G131,6,0)*P59</f>
        <v>54925000</v>
      </c>
    </row>
    <row r="60" spans="1:17" s="4" customFormat="1" ht="24.7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7"/>
      <c r="E60" s="87"/>
      <c r="F60" s="87">
        <v>50</v>
      </c>
      <c r="G60" s="87"/>
      <c r="H60" s="87"/>
      <c r="I60" s="85"/>
      <c r="J60" s="85">
        <v>50</v>
      </c>
      <c r="K60" s="85"/>
      <c r="L60" s="85"/>
      <c r="M60" s="85"/>
      <c r="N60" s="85"/>
      <c r="O60" s="85"/>
      <c r="P60" s="62">
        <f t="shared" si="2"/>
        <v>100</v>
      </c>
      <c r="Q60" s="49">
        <f>VLOOKUP(A60,'GIA BAN'!B57:G132,6,0)*P60</f>
        <v>4620000</v>
      </c>
    </row>
    <row r="61" spans="1:17" s="4" customFormat="1" ht="24.7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7"/>
      <c r="E61" s="87"/>
      <c r="F61" s="87">
        <v>50</v>
      </c>
      <c r="G61" s="87"/>
      <c r="H61" s="87"/>
      <c r="I61" s="85"/>
      <c r="J61" s="85">
        <v>50</v>
      </c>
      <c r="K61" s="85"/>
      <c r="L61" s="85"/>
      <c r="M61" s="85"/>
      <c r="N61" s="85"/>
      <c r="O61" s="85"/>
      <c r="P61" s="62">
        <f t="shared" si="2"/>
        <v>100</v>
      </c>
      <c r="Q61" s="49">
        <f>VLOOKUP(A61,'GIA BAN'!B58:G133,6,0)*P61</f>
        <v>4620000</v>
      </c>
    </row>
    <row r="62" spans="1:17" s="4" customFormat="1" ht="24.7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7"/>
      <c r="E62" s="87"/>
      <c r="F62" s="87">
        <v>50</v>
      </c>
      <c r="G62" s="87"/>
      <c r="H62" s="87"/>
      <c r="I62" s="85"/>
      <c r="J62" s="85">
        <v>50</v>
      </c>
      <c r="K62" s="85"/>
      <c r="L62" s="85"/>
      <c r="M62" s="85"/>
      <c r="N62" s="85"/>
      <c r="O62" s="85"/>
      <c r="P62" s="62">
        <f t="shared" si="2"/>
        <v>100</v>
      </c>
      <c r="Q62" s="49">
        <f>VLOOKUP(A62,'GIA BAN'!B59:G134,6,0)*P62</f>
        <v>4620000</v>
      </c>
    </row>
    <row r="63" spans="1:17" s="4" customFormat="1" ht="24.7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7"/>
      <c r="E63" s="87"/>
      <c r="F63" s="87">
        <v>50</v>
      </c>
      <c r="G63" s="87"/>
      <c r="H63" s="87"/>
      <c r="I63" s="85"/>
      <c r="J63" s="85">
        <v>50</v>
      </c>
      <c r="K63" s="85"/>
      <c r="L63" s="85"/>
      <c r="M63" s="85"/>
      <c r="N63" s="85"/>
      <c r="O63" s="85"/>
      <c r="P63" s="62">
        <f t="shared" si="2"/>
        <v>100</v>
      </c>
      <c r="Q63" s="49">
        <f>VLOOKUP(A63,'GIA BAN'!B60:G135,6,0)*P63</f>
        <v>4620000</v>
      </c>
    </row>
    <row r="64" spans="1:17" s="4" customFormat="1" ht="24.75" customHeight="1" x14ac:dyDescent="0.25">
      <c r="A64" s="15"/>
      <c r="B64" s="16" t="s">
        <v>97</v>
      </c>
      <c r="C64" s="8"/>
      <c r="D64" s="87"/>
      <c r="E64" s="87"/>
      <c r="F64" s="87"/>
      <c r="G64" s="87"/>
      <c r="H64" s="87"/>
      <c r="I64" s="85"/>
      <c r="J64" s="85"/>
      <c r="K64" s="85"/>
      <c r="L64" s="85"/>
      <c r="M64" s="85"/>
      <c r="N64" s="85"/>
      <c r="O64" s="85"/>
      <c r="P64" s="62">
        <f t="shared" si="2"/>
        <v>0</v>
      </c>
      <c r="Q64" s="49"/>
    </row>
    <row r="65" spans="1:17" s="4" customFormat="1" ht="24.7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7"/>
      <c r="E65" s="87">
        <v>70</v>
      </c>
      <c r="F65" s="87">
        <v>60</v>
      </c>
      <c r="G65" s="87"/>
      <c r="H65" s="87"/>
      <c r="I65" s="85"/>
      <c r="J65" s="85"/>
      <c r="K65" s="85">
        <v>60</v>
      </c>
      <c r="L65" s="85"/>
      <c r="M65" s="85">
        <v>10</v>
      </c>
      <c r="N65" s="85"/>
      <c r="O65" s="85">
        <v>150</v>
      </c>
      <c r="P65" s="62">
        <f t="shared" si="2"/>
        <v>350</v>
      </c>
      <c r="Q65" s="49">
        <f>VLOOKUP(A65,'GIA BAN'!B62:G137,6,0)*P65</f>
        <v>23100000</v>
      </c>
    </row>
    <row r="66" spans="1:17" s="4" customFormat="1" ht="24.7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7"/>
      <c r="E66" s="87"/>
      <c r="F66" s="87"/>
      <c r="G66" s="87"/>
      <c r="H66" s="87"/>
      <c r="I66" s="85"/>
      <c r="J66" s="85"/>
      <c r="K66" s="85"/>
      <c r="L66" s="85">
        <v>500</v>
      </c>
      <c r="M66" s="85"/>
      <c r="N66" s="85"/>
      <c r="O66" s="85"/>
      <c r="P66" s="62">
        <f t="shared" si="2"/>
        <v>500</v>
      </c>
      <c r="Q66" s="49">
        <f>VLOOKUP(A66,'GIA BAN'!B63:G138,6,0)*P66</f>
        <v>12250000</v>
      </c>
    </row>
    <row r="67" spans="1:17" s="4" customFormat="1" ht="24.7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7"/>
      <c r="E67" s="87">
        <v>540</v>
      </c>
      <c r="F67" s="87">
        <v>120</v>
      </c>
      <c r="G67" s="87"/>
      <c r="H67" s="87"/>
      <c r="I67" s="85"/>
      <c r="J67" s="85">
        <v>60</v>
      </c>
      <c r="K67" s="85"/>
      <c r="L67" s="85"/>
      <c r="M67" s="85"/>
      <c r="N67" s="85">
        <v>300</v>
      </c>
      <c r="O67" s="85"/>
      <c r="P67" s="62">
        <f t="shared" si="2"/>
        <v>1020</v>
      </c>
      <c r="Q67" s="49">
        <f>VLOOKUP(A67,'GIA BAN'!B64:G139,6,0)*P67</f>
        <v>16218000</v>
      </c>
    </row>
    <row r="68" spans="1:17" s="4" customFormat="1" ht="24.7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7"/>
      <c r="E68" s="87">
        <v>180</v>
      </c>
      <c r="F68" s="87"/>
      <c r="G68" s="87"/>
      <c r="H68" s="87">
        <v>30</v>
      </c>
      <c r="I68" s="85"/>
      <c r="J68" s="85"/>
      <c r="K68" s="85">
        <v>60</v>
      </c>
      <c r="L68" s="85"/>
      <c r="M68" s="85">
        <v>100</v>
      </c>
      <c r="N68" s="85"/>
      <c r="O68" s="85">
        <v>150</v>
      </c>
      <c r="P68" s="62">
        <f t="shared" si="2"/>
        <v>520</v>
      </c>
      <c r="Q68" s="49">
        <f>VLOOKUP(A68,'GIA BAN'!B65:G140,6,0)*P68</f>
        <v>40040000</v>
      </c>
    </row>
    <row r="69" spans="1:17" s="4" customFormat="1" ht="24.7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7"/>
      <c r="E69" s="87">
        <v>300</v>
      </c>
      <c r="F69" s="87">
        <v>120</v>
      </c>
      <c r="G69" s="87"/>
      <c r="H69" s="87"/>
      <c r="I69" s="85"/>
      <c r="J69" s="85">
        <v>60</v>
      </c>
      <c r="K69" s="85"/>
      <c r="L69" s="85"/>
      <c r="M69" s="85"/>
      <c r="N69" s="85">
        <v>180</v>
      </c>
      <c r="O69" s="85"/>
      <c r="P69" s="62">
        <f t="shared" si="2"/>
        <v>660</v>
      </c>
      <c r="Q69" s="49">
        <f>VLOOKUP(A69,'GIA BAN'!B66:G141,6,0)*P69</f>
        <v>12210000</v>
      </c>
    </row>
    <row r="70" spans="1:17" s="4" customFormat="1" ht="24.7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7"/>
      <c r="E70" s="87">
        <v>60</v>
      </c>
      <c r="F70" s="87"/>
      <c r="G70" s="87"/>
      <c r="H70" s="87"/>
      <c r="I70" s="85"/>
      <c r="J70" s="85"/>
      <c r="K70" s="85"/>
      <c r="L70" s="85">
        <v>600</v>
      </c>
      <c r="M70" s="85"/>
      <c r="N70" s="85">
        <v>60</v>
      </c>
      <c r="O70" s="85"/>
      <c r="P70" s="62">
        <f t="shared" si="2"/>
        <v>720</v>
      </c>
      <c r="Q70" s="49">
        <f>VLOOKUP(A70,'GIA BAN'!B67:G142,6,0)*P70</f>
        <v>27144000</v>
      </c>
    </row>
    <row r="71" spans="1:17" s="4" customFormat="1" ht="24.7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7"/>
      <c r="E71" s="87">
        <v>60</v>
      </c>
      <c r="F71" s="87"/>
      <c r="G71" s="87"/>
      <c r="H71" s="87"/>
      <c r="I71" s="85"/>
      <c r="J71" s="85"/>
      <c r="K71" s="85"/>
      <c r="L71" s="85"/>
      <c r="M71" s="85"/>
      <c r="N71" s="85">
        <v>60</v>
      </c>
      <c r="O71" s="85"/>
      <c r="P71" s="62">
        <f t="shared" ref="P71:P81" si="3">SUM(D71:O71)</f>
        <v>120</v>
      </c>
      <c r="Q71" s="49">
        <f>VLOOKUP(A71,'GIA BAN'!B68:G143,6,0)*P71</f>
        <v>5160000</v>
      </c>
    </row>
    <row r="72" spans="1:17" s="4" customFormat="1" ht="24.7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7">
        <v>210</v>
      </c>
      <c r="E72" s="87"/>
      <c r="F72" s="87"/>
      <c r="G72" s="87">
        <v>60</v>
      </c>
      <c r="H72" s="87"/>
      <c r="I72" s="86"/>
      <c r="J72" s="86"/>
      <c r="K72" s="86">
        <v>180</v>
      </c>
      <c r="L72" s="86"/>
      <c r="M72" s="86"/>
      <c r="N72" s="86">
        <v>180</v>
      </c>
      <c r="O72" s="86"/>
      <c r="P72" s="62">
        <f t="shared" si="3"/>
        <v>630</v>
      </c>
      <c r="Q72" s="49">
        <f>VLOOKUP(A72,'GIA BAN'!B69:G144,6,0)*P72</f>
        <v>23751000</v>
      </c>
    </row>
    <row r="73" spans="1:17" s="4" customFormat="1" ht="24.7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7"/>
      <c r="E73" s="87"/>
      <c r="F73" s="87">
        <v>30</v>
      </c>
      <c r="G73" s="87">
        <v>30</v>
      </c>
      <c r="H73" s="87"/>
      <c r="I73" s="85">
        <v>50</v>
      </c>
      <c r="J73" s="85">
        <v>30</v>
      </c>
      <c r="K73" s="85">
        <v>120</v>
      </c>
      <c r="L73" s="85"/>
      <c r="M73" s="85">
        <v>190</v>
      </c>
      <c r="N73" s="85">
        <v>30</v>
      </c>
      <c r="O73" s="85">
        <v>100</v>
      </c>
      <c r="P73" s="62">
        <f t="shared" si="3"/>
        <v>580</v>
      </c>
      <c r="Q73" s="49">
        <f>VLOOKUP(A73,'GIA BAN'!B70:G145,6,0)*P73</f>
        <v>42630000</v>
      </c>
    </row>
    <row r="74" spans="1:17" s="4" customFormat="1" ht="24.75" customHeight="1" x14ac:dyDescent="0.25">
      <c r="A74" s="15"/>
      <c r="B74" s="16" t="s">
        <v>113</v>
      </c>
      <c r="C74" s="8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62">
        <f t="shared" si="3"/>
        <v>0</v>
      </c>
      <c r="Q74" s="49"/>
    </row>
    <row r="75" spans="1:17" s="4" customFormat="1" ht="24.7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62">
        <f t="shared" si="3"/>
        <v>0</v>
      </c>
      <c r="Q75" s="49">
        <f>VLOOKUP(A75,'GIA BAN'!B72:G147,6,0)*P75</f>
        <v>0</v>
      </c>
    </row>
    <row r="76" spans="1:17" s="4" customFormat="1" ht="24.7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62">
        <f t="shared" si="3"/>
        <v>0</v>
      </c>
      <c r="Q76" s="49">
        <f>VLOOKUP(A76,'GIA BAN'!B73:G148,6,0)*P76</f>
        <v>0</v>
      </c>
    </row>
    <row r="77" spans="1:17" s="4" customFormat="1" ht="24.7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7"/>
      <c r="E77" s="87"/>
      <c r="F77" s="87"/>
      <c r="G77" s="87">
        <v>48</v>
      </c>
      <c r="H77" s="87">
        <v>36</v>
      </c>
      <c r="I77" s="87">
        <v>48</v>
      </c>
      <c r="J77" s="87">
        <v>27</v>
      </c>
      <c r="K77" s="87"/>
      <c r="L77" s="87"/>
      <c r="M77" s="87"/>
      <c r="N77" s="87"/>
      <c r="O77" s="87"/>
      <c r="P77" s="62">
        <f t="shared" si="3"/>
        <v>159</v>
      </c>
      <c r="Q77" s="49">
        <f>VLOOKUP(A77,'GIA BAN'!B74:G149,6,0)*P77</f>
        <v>7791000</v>
      </c>
    </row>
    <row r="78" spans="1:17" s="4" customFormat="1" ht="24.7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62">
        <f t="shared" si="3"/>
        <v>0</v>
      </c>
      <c r="Q78" s="49">
        <f>VLOOKUP(A78,'GIA BAN'!B75:G150,6,0)*P78</f>
        <v>0</v>
      </c>
    </row>
    <row r="79" spans="1:17" s="4" customFormat="1" ht="24.7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62">
        <f t="shared" si="3"/>
        <v>0</v>
      </c>
      <c r="Q79" s="49">
        <f>VLOOKUP(A79,'GIA BAN'!B76:G151,6,0)*P79</f>
        <v>0</v>
      </c>
    </row>
    <row r="80" spans="1:17" s="4" customFormat="1" ht="24.7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62">
        <f t="shared" si="3"/>
        <v>0</v>
      </c>
      <c r="Q80" s="49">
        <f>VLOOKUP(A80,'GIA BAN'!B77:G152,6,0)*P80</f>
        <v>0</v>
      </c>
    </row>
    <row r="81" spans="1:17" s="4" customFormat="1" ht="24.7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62">
        <f t="shared" si="3"/>
        <v>0</v>
      </c>
      <c r="Q81" s="49">
        <f>VLOOKUP(A81,'GIA BAN'!B78:G153,6,0)*P81</f>
        <v>0</v>
      </c>
    </row>
    <row r="82" spans="1:17" ht="25.5" x14ac:dyDescent="0.25">
      <c r="A82" s="36"/>
      <c r="B82" s="36"/>
      <c r="C82" s="37"/>
      <c r="D82" s="35"/>
      <c r="E82" s="35"/>
      <c r="F82" s="35"/>
      <c r="G82" s="35"/>
      <c r="H82" s="38"/>
      <c r="I82" s="35"/>
      <c r="J82" s="35"/>
      <c r="K82" s="35"/>
      <c r="L82" s="35"/>
      <c r="M82" s="35"/>
      <c r="N82" s="35"/>
      <c r="O82" s="35"/>
      <c r="P82" s="43">
        <f t="shared" ref="P82:Q82" si="4">SUM(P7:P81)</f>
        <v>14464</v>
      </c>
      <c r="Q82" s="43">
        <f t="shared" si="4"/>
        <v>508286000</v>
      </c>
    </row>
    <row r="83" spans="1:17" s="4" customFormat="1" ht="27.75" customHeight="1" x14ac:dyDescent="0.25">
      <c r="A83" s="11"/>
      <c r="L83" s="83"/>
      <c r="M83" s="83"/>
      <c r="N83" s="83"/>
      <c r="Q83" s="3"/>
    </row>
  </sheetData>
  <mergeCells count="4">
    <mergeCell ref="A4:A5"/>
    <mergeCell ref="B4:B5"/>
    <mergeCell ref="C4:C5"/>
    <mergeCell ref="P4: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4"/>
  <sheetViews>
    <sheetView zoomScale="85" zoomScaleNormal="85" workbookViewId="0">
      <pane xSplit="3" ySplit="5" topLeftCell="D26" activePane="bottomRight" state="frozen"/>
      <selection pane="topRight" activeCell="D1" sqref="D1"/>
      <selection pane="bottomLeft" activeCell="A6" sqref="A6"/>
      <selection pane="bottomRight" activeCell="H2" sqref="H2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6" width="13.7109375" style="2" bestFit="1" customWidth="1"/>
    <col min="7" max="7" width="12.5703125" style="2" bestFit="1" customWidth="1"/>
    <col min="8" max="8" width="11.7109375" style="2" customWidth="1"/>
    <col min="9" max="9" width="9.140625" style="2" customWidth="1"/>
    <col min="10" max="10" width="16" style="3" customWidth="1"/>
    <col min="11" max="16384" width="9" style="2"/>
  </cols>
  <sheetData>
    <row r="1" spans="1:10" ht="31.5" customHeight="1" x14ac:dyDescent="0.25">
      <c r="A1" s="17" t="s">
        <v>122</v>
      </c>
      <c r="B1" s="17"/>
      <c r="J1" s="2"/>
    </row>
    <row r="2" spans="1:10" ht="31.5" customHeight="1" x14ac:dyDescent="0.25">
      <c r="A2" s="28" t="s">
        <v>238</v>
      </c>
      <c r="B2" s="28"/>
      <c r="C2" s="41" t="s">
        <v>144</v>
      </c>
      <c r="D2" s="18">
        <f>SUMPRODUCT('GIA BAN'!$G$4:$G$79,D7:D82)</f>
        <v>97056000</v>
      </c>
      <c r="E2" s="18">
        <f>SUMPRODUCT('GIA BAN'!$G$4:$G$79,E7:E82)</f>
        <v>54315000</v>
      </c>
      <c r="F2" s="18">
        <f>SUMPRODUCT('GIA BAN'!$G$4:$G$79,F7:F82)</f>
        <v>95608000</v>
      </c>
      <c r="G2" s="18">
        <f>SUMPRODUCT('GIA BAN'!$G$4:$G$79,G7:G82)</f>
        <v>102845000</v>
      </c>
      <c r="H2" s="18">
        <f>SUMPRODUCT('GIA BAN'!$G$4:$G$79,H7:H82)</f>
        <v>0</v>
      </c>
      <c r="I2" s="39"/>
      <c r="J2" s="79">
        <f>SUM(D2:H2)</f>
        <v>349824000</v>
      </c>
    </row>
    <row r="3" spans="1:10" ht="31.5" customHeight="1" x14ac:dyDescent="0.25">
      <c r="A3" s="32"/>
      <c r="B3" s="32"/>
      <c r="C3" s="42" t="s">
        <v>145</v>
      </c>
      <c r="D3" s="34">
        <f>D2-(D2*6%)</f>
        <v>91232640</v>
      </c>
      <c r="E3" s="34">
        <f t="shared" ref="E3:F3" si="0">E2-(E2*6%)</f>
        <v>51056100</v>
      </c>
      <c r="F3" s="34">
        <f t="shared" si="0"/>
        <v>89871520</v>
      </c>
      <c r="G3" s="34">
        <f t="shared" ref="G3" si="1">G2-(G2*6%)</f>
        <v>96674300</v>
      </c>
      <c r="H3" s="34">
        <f t="shared" ref="H3" si="2">H2-(H2*6%)</f>
        <v>0</v>
      </c>
      <c r="I3" s="39"/>
      <c r="J3" s="80">
        <f>SUM(D3:H3)</f>
        <v>328834560</v>
      </c>
    </row>
    <row r="4" spans="1:10" s="4" customFormat="1" ht="29.25" customHeight="1" x14ac:dyDescent="0.25">
      <c r="A4" s="133" t="s">
        <v>120</v>
      </c>
      <c r="B4" s="133" t="s">
        <v>0</v>
      </c>
      <c r="C4" s="123" t="s">
        <v>146</v>
      </c>
      <c r="D4" s="91">
        <v>42373</v>
      </c>
      <c r="E4" s="91">
        <v>42741</v>
      </c>
      <c r="F4" s="91">
        <v>42742</v>
      </c>
      <c r="G4" s="91">
        <v>42745</v>
      </c>
      <c r="H4" s="91"/>
      <c r="I4" s="135"/>
      <c r="J4" s="135"/>
    </row>
    <row r="5" spans="1:10" s="4" customFormat="1" ht="29.25" customHeight="1" x14ac:dyDescent="0.25">
      <c r="A5" s="134"/>
      <c r="B5" s="134"/>
      <c r="C5" s="124"/>
      <c r="D5" s="88" t="s">
        <v>220</v>
      </c>
      <c r="E5" s="88" t="s">
        <v>221</v>
      </c>
      <c r="F5" s="88" t="s">
        <v>222</v>
      </c>
      <c r="G5" s="88" t="s">
        <v>223</v>
      </c>
      <c r="H5" s="88"/>
      <c r="I5" s="99"/>
      <c r="J5" s="98"/>
    </row>
    <row r="6" spans="1:10" s="4" customFormat="1" ht="24.75" customHeight="1" x14ac:dyDescent="0.25">
      <c r="A6" s="15"/>
      <c r="B6" s="74" t="s">
        <v>1</v>
      </c>
      <c r="C6" s="75"/>
      <c r="D6" s="89"/>
      <c r="E6" s="89"/>
      <c r="F6" s="89"/>
      <c r="G6" s="89"/>
      <c r="H6" s="89"/>
      <c r="I6" s="78"/>
      <c r="J6" s="76"/>
    </row>
    <row r="7" spans="1:10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7"/>
      <c r="E7" s="87"/>
      <c r="F7" s="87">
        <v>100</v>
      </c>
      <c r="G7" s="87"/>
      <c r="H7" s="87"/>
      <c r="I7" s="62">
        <f t="shared" ref="I7:I38" si="3">SUM(D7:H7)</f>
        <v>100</v>
      </c>
      <c r="J7" s="49">
        <f>VLOOKUP(A7,'GIA BAN'!B4:G79,6,0)*I7</f>
        <v>2330000</v>
      </c>
    </row>
    <row r="8" spans="1:10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7"/>
      <c r="E8" s="87"/>
      <c r="F8" s="87"/>
      <c r="G8" s="87"/>
      <c r="H8" s="85"/>
      <c r="I8" s="62">
        <f t="shared" si="3"/>
        <v>0</v>
      </c>
      <c r="J8" s="49">
        <f>VLOOKUP(A8,'GIA BAN'!B5:G80,6,0)*I8</f>
        <v>0</v>
      </c>
    </row>
    <row r="9" spans="1:10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7"/>
      <c r="E9" s="87">
        <v>100</v>
      </c>
      <c r="F9" s="87"/>
      <c r="G9" s="87"/>
      <c r="H9" s="85"/>
      <c r="I9" s="62">
        <f t="shared" si="3"/>
        <v>100</v>
      </c>
      <c r="J9" s="49">
        <f>VLOOKUP(A9,'GIA BAN'!B6:G81,6,0)*I9</f>
        <v>2330000</v>
      </c>
    </row>
    <row r="10" spans="1:10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7"/>
      <c r="E10" s="87">
        <v>100</v>
      </c>
      <c r="F10" s="87">
        <v>50</v>
      </c>
      <c r="G10" s="87"/>
      <c r="H10" s="87"/>
      <c r="I10" s="62">
        <f t="shared" si="3"/>
        <v>150</v>
      </c>
      <c r="J10" s="49">
        <f>VLOOKUP(A10,'GIA BAN'!B7:G82,6,0)*I10</f>
        <v>3495000</v>
      </c>
    </row>
    <row r="11" spans="1:10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7"/>
      <c r="E11" s="87"/>
      <c r="F11" s="87"/>
      <c r="G11" s="87"/>
      <c r="H11" s="85"/>
      <c r="I11" s="62">
        <f t="shared" si="3"/>
        <v>0</v>
      </c>
      <c r="J11" s="49">
        <f>VLOOKUP(A11,'GIA BAN'!B8:G83,6,0)*I11</f>
        <v>0</v>
      </c>
    </row>
    <row r="12" spans="1:10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7"/>
      <c r="E12" s="87"/>
      <c r="F12" s="87"/>
      <c r="G12" s="87"/>
      <c r="H12" s="85"/>
      <c r="I12" s="62">
        <f t="shared" si="3"/>
        <v>0</v>
      </c>
      <c r="J12" s="49">
        <f>VLOOKUP(A12,'GIA BAN'!B9:G84,6,0)*I12</f>
        <v>0</v>
      </c>
    </row>
    <row r="13" spans="1:10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7"/>
      <c r="E13" s="87"/>
      <c r="F13" s="87"/>
      <c r="G13" s="87"/>
      <c r="H13" s="85"/>
      <c r="I13" s="62">
        <f t="shared" si="3"/>
        <v>0</v>
      </c>
      <c r="J13" s="49">
        <f>VLOOKUP(A13,'GIA BAN'!B10:G85,6,0)*I13</f>
        <v>0</v>
      </c>
    </row>
    <row r="14" spans="1:10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7"/>
      <c r="E14" s="87"/>
      <c r="F14" s="87"/>
      <c r="G14" s="87"/>
      <c r="H14" s="85"/>
      <c r="I14" s="62">
        <f t="shared" si="3"/>
        <v>0</v>
      </c>
      <c r="J14" s="49">
        <f>VLOOKUP(A14,'GIA BAN'!B11:G86,6,0)*I14</f>
        <v>0</v>
      </c>
    </row>
    <row r="15" spans="1:10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7"/>
      <c r="E15" s="87"/>
      <c r="F15" s="87"/>
      <c r="G15" s="87"/>
      <c r="H15" s="85"/>
      <c r="I15" s="62">
        <f t="shared" si="3"/>
        <v>0</v>
      </c>
      <c r="J15" s="49">
        <f>VLOOKUP(A15,'GIA BAN'!B12:G87,6,0)*I15</f>
        <v>0</v>
      </c>
    </row>
    <row r="16" spans="1:10" s="4" customFormat="1" ht="24.75" customHeight="1" x14ac:dyDescent="0.25">
      <c r="A16" s="15"/>
      <c r="B16" s="16" t="s">
        <v>20</v>
      </c>
      <c r="C16" s="5"/>
      <c r="D16" s="84"/>
      <c r="E16" s="84"/>
      <c r="F16" s="84"/>
      <c r="G16" s="84"/>
      <c r="H16" s="84"/>
      <c r="I16" s="62">
        <f t="shared" si="3"/>
        <v>0</v>
      </c>
      <c r="J16" s="49"/>
    </row>
    <row r="17" spans="1:10" s="4" customFormat="1" ht="25.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7"/>
      <c r="E17" s="87"/>
      <c r="F17" s="87"/>
      <c r="G17" s="87"/>
      <c r="H17" s="85"/>
      <c r="I17" s="62">
        <f t="shared" si="3"/>
        <v>0</v>
      </c>
      <c r="J17" s="49">
        <f>VLOOKUP(A17,'GIA BAN'!B14:G89,6,0)*I17</f>
        <v>0</v>
      </c>
    </row>
    <row r="18" spans="1:10" s="4" customFormat="1" ht="25.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7"/>
      <c r="E18" s="87"/>
      <c r="F18" s="87"/>
      <c r="G18" s="87"/>
      <c r="H18" s="85"/>
      <c r="I18" s="62">
        <f t="shared" si="3"/>
        <v>0</v>
      </c>
      <c r="J18" s="49">
        <f>VLOOKUP(A18,'GIA BAN'!B15:G90,6,0)*I18</f>
        <v>0</v>
      </c>
    </row>
    <row r="19" spans="1:10" s="4" customFormat="1" ht="25.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7"/>
      <c r="E19" s="87"/>
      <c r="F19" s="87"/>
      <c r="G19" s="87"/>
      <c r="H19" s="85"/>
      <c r="I19" s="62">
        <f t="shared" si="3"/>
        <v>0</v>
      </c>
      <c r="J19" s="49">
        <f>VLOOKUP(A19,'GIA BAN'!B16:G91,6,0)*I19</f>
        <v>0</v>
      </c>
    </row>
    <row r="20" spans="1:10" s="4" customFormat="1" ht="25.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7"/>
      <c r="E20" s="87"/>
      <c r="F20" s="87"/>
      <c r="G20" s="87"/>
      <c r="H20" s="85"/>
      <c r="I20" s="62">
        <f t="shared" si="3"/>
        <v>0</v>
      </c>
      <c r="J20" s="49">
        <f>VLOOKUP(A20,'GIA BAN'!B17:G92,6,0)*I20</f>
        <v>0</v>
      </c>
    </row>
    <row r="21" spans="1:10" s="4" customFormat="1" ht="25.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7"/>
      <c r="E21" s="87"/>
      <c r="F21" s="87"/>
      <c r="G21" s="87"/>
      <c r="H21" s="85"/>
      <c r="I21" s="62">
        <f t="shared" si="3"/>
        <v>0</v>
      </c>
      <c r="J21" s="49">
        <f>VLOOKUP(A21,'GIA BAN'!B18:G93,6,0)*I21</f>
        <v>0</v>
      </c>
    </row>
    <row r="22" spans="1:10" s="4" customFormat="1" ht="25.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7"/>
      <c r="E22" s="87"/>
      <c r="F22" s="87"/>
      <c r="G22" s="87"/>
      <c r="H22" s="85"/>
      <c r="I22" s="62">
        <f t="shared" si="3"/>
        <v>0</v>
      </c>
      <c r="J22" s="49">
        <f>VLOOKUP(A22,'GIA BAN'!B19:G94,6,0)*I22</f>
        <v>0</v>
      </c>
    </row>
    <row r="23" spans="1:10" s="4" customFormat="1" ht="25.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7"/>
      <c r="E23" s="87"/>
      <c r="F23" s="87"/>
      <c r="G23" s="87"/>
      <c r="H23" s="85"/>
      <c r="I23" s="62">
        <f t="shared" si="3"/>
        <v>0</v>
      </c>
      <c r="J23" s="49">
        <f>VLOOKUP(A23,'GIA BAN'!B20:G95,6,0)*I23</f>
        <v>0</v>
      </c>
    </row>
    <row r="24" spans="1:10" s="4" customFormat="1" ht="25.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7"/>
      <c r="E24" s="87"/>
      <c r="F24" s="87"/>
      <c r="G24" s="87"/>
      <c r="H24" s="85"/>
      <c r="I24" s="62">
        <f t="shared" si="3"/>
        <v>0</v>
      </c>
      <c r="J24" s="49">
        <f>VLOOKUP(A24,'GIA BAN'!B21:G96,6,0)*I24</f>
        <v>0</v>
      </c>
    </row>
    <row r="25" spans="1:10" s="4" customFormat="1" ht="25.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7"/>
      <c r="E25" s="87"/>
      <c r="F25" s="87"/>
      <c r="G25" s="87"/>
      <c r="H25" s="85"/>
      <c r="I25" s="62">
        <f t="shared" si="3"/>
        <v>0</v>
      </c>
      <c r="J25" s="49">
        <f>VLOOKUP(A25,'GIA BAN'!B22:G97,6,0)*I25</f>
        <v>0</v>
      </c>
    </row>
    <row r="26" spans="1:10" s="4" customFormat="1" ht="25.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7"/>
      <c r="E26" s="87"/>
      <c r="F26" s="87"/>
      <c r="G26" s="87"/>
      <c r="H26" s="85"/>
      <c r="I26" s="62">
        <f t="shared" si="3"/>
        <v>0</v>
      </c>
      <c r="J26" s="49">
        <f>VLOOKUP(A26,'GIA BAN'!B23:G98,6,0)*I26</f>
        <v>0</v>
      </c>
    </row>
    <row r="27" spans="1:10" s="4" customFormat="1" ht="25.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7"/>
      <c r="E27" s="87"/>
      <c r="F27" s="87"/>
      <c r="G27" s="87"/>
      <c r="H27" s="85"/>
      <c r="I27" s="62">
        <f t="shared" si="3"/>
        <v>0</v>
      </c>
      <c r="J27" s="49">
        <f>VLOOKUP(A27,'GIA BAN'!B24:G99,6,0)*I27</f>
        <v>0</v>
      </c>
    </row>
    <row r="28" spans="1:10" s="4" customFormat="1" ht="25.5" customHeight="1" x14ac:dyDescent="0.25">
      <c r="A28" s="15"/>
      <c r="B28" s="16" t="s">
        <v>33</v>
      </c>
      <c r="C28" s="8"/>
      <c r="D28" s="87"/>
      <c r="E28" s="87"/>
      <c r="F28" s="87"/>
      <c r="G28" s="87"/>
      <c r="H28" s="85"/>
      <c r="I28" s="62">
        <f t="shared" si="3"/>
        <v>0</v>
      </c>
      <c r="J28" s="49"/>
    </row>
    <row r="29" spans="1:10" s="4" customFormat="1" ht="25.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7">
        <v>40</v>
      </c>
      <c r="E29" s="87"/>
      <c r="F29" s="87"/>
      <c r="G29" s="87"/>
      <c r="H29" s="85"/>
      <c r="I29" s="62">
        <f t="shared" si="3"/>
        <v>40</v>
      </c>
      <c r="J29" s="49">
        <f>VLOOKUP(A29,'GIA BAN'!B26:G101,6,0)*I29</f>
        <v>1072000</v>
      </c>
    </row>
    <row r="30" spans="1:10" s="4" customFormat="1" ht="25.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7">
        <v>80</v>
      </c>
      <c r="E30" s="87"/>
      <c r="F30" s="87"/>
      <c r="G30" s="87">
        <v>80</v>
      </c>
      <c r="H30" s="85"/>
      <c r="I30" s="62">
        <f t="shared" si="3"/>
        <v>160</v>
      </c>
      <c r="J30" s="49">
        <f>VLOOKUP(A30,'GIA BAN'!B27:G102,6,0)*I30</f>
        <v>4288000</v>
      </c>
    </row>
    <row r="31" spans="1:10" s="4" customFormat="1" ht="25.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7"/>
      <c r="E31" s="87"/>
      <c r="F31" s="87"/>
      <c r="G31" s="87"/>
      <c r="H31" s="85"/>
      <c r="I31" s="62">
        <f t="shared" si="3"/>
        <v>0</v>
      </c>
      <c r="J31" s="49">
        <f>VLOOKUP(A31,'GIA BAN'!B28:G103,6,0)*I31</f>
        <v>0</v>
      </c>
    </row>
    <row r="32" spans="1:10" s="4" customFormat="1" ht="25.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7"/>
      <c r="E32" s="87"/>
      <c r="F32" s="87"/>
      <c r="G32" s="87"/>
      <c r="H32" s="85"/>
      <c r="I32" s="62">
        <f t="shared" si="3"/>
        <v>0</v>
      </c>
      <c r="J32" s="49">
        <f>VLOOKUP(A32,'GIA BAN'!B29:G104,6,0)*I32</f>
        <v>0</v>
      </c>
    </row>
    <row r="33" spans="1:10" s="4" customFormat="1" ht="25.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7">
        <v>40</v>
      </c>
      <c r="E33" s="87"/>
      <c r="F33" s="87">
        <v>120</v>
      </c>
      <c r="G33" s="87">
        <v>80</v>
      </c>
      <c r="H33" s="85"/>
      <c r="I33" s="62">
        <f t="shared" si="3"/>
        <v>240</v>
      </c>
      <c r="J33" s="49">
        <f>VLOOKUP(A33,'GIA BAN'!B30:G105,6,0)*I33</f>
        <v>6336000</v>
      </c>
    </row>
    <row r="34" spans="1:10" s="4" customFormat="1" ht="25.5" customHeight="1" x14ac:dyDescent="0.25">
      <c r="A34" s="15"/>
      <c r="B34" s="16" t="s">
        <v>45</v>
      </c>
      <c r="C34" s="8"/>
      <c r="D34" s="87"/>
      <c r="E34" s="87"/>
      <c r="F34" s="87"/>
      <c r="G34" s="87"/>
      <c r="H34" s="85"/>
      <c r="I34" s="62">
        <f t="shared" si="3"/>
        <v>0</v>
      </c>
      <c r="J34" s="49"/>
    </row>
    <row r="35" spans="1:10" s="4" customFormat="1" ht="25.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7"/>
      <c r="E35" s="87"/>
      <c r="F35" s="87"/>
      <c r="G35" s="87"/>
      <c r="H35" s="85"/>
      <c r="I35" s="62">
        <f t="shared" si="3"/>
        <v>0</v>
      </c>
      <c r="J35" s="49">
        <f>VLOOKUP(A35,'GIA BAN'!B32:G107,6,0)*I35</f>
        <v>0</v>
      </c>
    </row>
    <row r="36" spans="1:10" s="4" customFormat="1" ht="25.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7"/>
      <c r="E36" s="87"/>
      <c r="F36" s="87"/>
      <c r="G36" s="87"/>
      <c r="H36" s="85"/>
      <c r="I36" s="62">
        <f t="shared" si="3"/>
        <v>0</v>
      </c>
      <c r="J36" s="49">
        <f>VLOOKUP(A36,'GIA BAN'!B33:G108,6,0)*I36</f>
        <v>0</v>
      </c>
    </row>
    <row r="37" spans="1:10" s="4" customFormat="1" ht="25.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7"/>
      <c r="E37" s="87"/>
      <c r="F37" s="87"/>
      <c r="G37" s="87"/>
      <c r="H37" s="85"/>
      <c r="I37" s="62">
        <f t="shared" si="3"/>
        <v>0</v>
      </c>
      <c r="J37" s="49">
        <f>VLOOKUP(A37,'GIA BAN'!B34:G109,6,0)*I37</f>
        <v>0</v>
      </c>
    </row>
    <row r="38" spans="1:10" s="4" customFormat="1" ht="25.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7"/>
      <c r="E38" s="87"/>
      <c r="F38" s="87"/>
      <c r="G38" s="87"/>
      <c r="H38" s="85"/>
      <c r="I38" s="62">
        <f t="shared" si="3"/>
        <v>0</v>
      </c>
      <c r="J38" s="49">
        <f>VLOOKUP(A38,'GIA BAN'!B35:G110,6,0)*I38</f>
        <v>0</v>
      </c>
    </row>
    <row r="39" spans="1:10" s="4" customFormat="1" ht="25.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7"/>
      <c r="E39" s="87"/>
      <c r="F39" s="87"/>
      <c r="G39" s="87"/>
      <c r="H39" s="85"/>
      <c r="I39" s="62">
        <f t="shared" ref="I39:I70" si="4">SUM(D39:H39)</f>
        <v>0</v>
      </c>
      <c r="J39" s="49">
        <f>VLOOKUP(A39,'GIA BAN'!B36:G111,6,0)*I39</f>
        <v>0</v>
      </c>
    </row>
    <row r="40" spans="1:10" s="4" customFormat="1" ht="25.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7"/>
      <c r="E40" s="87"/>
      <c r="F40" s="87"/>
      <c r="G40" s="87"/>
      <c r="H40" s="85"/>
      <c r="I40" s="62">
        <f t="shared" si="4"/>
        <v>0</v>
      </c>
      <c r="J40" s="49">
        <f>VLOOKUP(A40,'GIA BAN'!B37:G112,6,0)*I40</f>
        <v>0</v>
      </c>
    </row>
    <row r="41" spans="1:10" s="4" customFormat="1" ht="25.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7"/>
      <c r="E41" s="87"/>
      <c r="F41" s="87"/>
      <c r="G41" s="87"/>
      <c r="H41" s="85"/>
      <c r="I41" s="62">
        <f t="shared" si="4"/>
        <v>0</v>
      </c>
      <c r="J41" s="49">
        <f>VLOOKUP(A41,'GIA BAN'!B38:G113,6,0)*I41</f>
        <v>0</v>
      </c>
    </row>
    <row r="42" spans="1:10" s="4" customFormat="1" ht="25.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7"/>
      <c r="E42" s="87"/>
      <c r="F42" s="87"/>
      <c r="G42" s="87"/>
      <c r="H42" s="85"/>
      <c r="I42" s="62">
        <f t="shared" si="4"/>
        <v>0</v>
      </c>
      <c r="J42" s="49">
        <f>VLOOKUP(A42,'GIA BAN'!B39:G114,6,0)*I42</f>
        <v>0</v>
      </c>
    </row>
    <row r="43" spans="1:10" s="4" customFormat="1" ht="25.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7"/>
      <c r="E43" s="87"/>
      <c r="F43" s="87"/>
      <c r="G43" s="87"/>
      <c r="H43" s="85"/>
      <c r="I43" s="62">
        <f t="shared" si="4"/>
        <v>0</v>
      </c>
      <c r="J43" s="49">
        <f>VLOOKUP(A43,'GIA BAN'!B40:G115,6,0)*I43</f>
        <v>0</v>
      </c>
    </row>
    <row r="44" spans="1:10" s="4" customFormat="1" ht="25.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7"/>
      <c r="E44" s="87"/>
      <c r="F44" s="87">
        <v>100</v>
      </c>
      <c r="G44" s="87"/>
      <c r="H44" s="85"/>
      <c r="I44" s="62">
        <f t="shared" si="4"/>
        <v>100</v>
      </c>
      <c r="J44" s="49">
        <f>VLOOKUP(A44,'GIA BAN'!B41:G116,6,0)*I44</f>
        <v>3070000</v>
      </c>
    </row>
    <row r="45" spans="1:10" s="4" customFormat="1" ht="25.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7"/>
      <c r="E45" s="87"/>
      <c r="F45" s="87">
        <v>100</v>
      </c>
      <c r="G45" s="87"/>
      <c r="H45" s="85"/>
      <c r="I45" s="62">
        <f t="shared" si="4"/>
        <v>100</v>
      </c>
      <c r="J45" s="49">
        <f>VLOOKUP(A45,'GIA BAN'!B42:G117,6,0)*I45</f>
        <v>3070000</v>
      </c>
    </row>
    <row r="46" spans="1:10" s="4" customFormat="1" ht="25.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7"/>
      <c r="E46" s="87"/>
      <c r="F46" s="87"/>
      <c r="G46" s="87"/>
      <c r="H46" s="85"/>
      <c r="I46" s="62">
        <f t="shared" si="4"/>
        <v>0</v>
      </c>
      <c r="J46" s="49">
        <f>VLOOKUP(A46,'GIA BAN'!B43:G118,6,0)*I46</f>
        <v>0</v>
      </c>
    </row>
    <row r="47" spans="1:10" s="4" customFormat="1" ht="25.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7"/>
      <c r="E47" s="87"/>
      <c r="F47" s="87"/>
      <c r="G47" s="87"/>
      <c r="H47" s="85"/>
      <c r="I47" s="62">
        <f t="shared" si="4"/>
        <v>0</v>
      </c>
      <c r="J47" s="49">
        <f>VLOOKUP(A47,'GIA BAN'!B44:G119,6,0)*I47</f>
        <v>0</v>
      </c>
    </row>
    <row r="48" spans="1:10" s="4" customFormat="1" ht="25.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7"/>
      <c r="E48" s="87"/>
      <c r="F48" s="87"/>
      <c r="G48" s="87"/>
      <c r="H48" s="85"/>
      <c r="I48" s="62">
        <f t="shared" si="4"/>
        <v>0</v>
      </c>
      <c r="J48" s="49">
        <f>VLOOKUP(A48,'GIA BAN'!B45:G120,6,0)*I48</f>
        <v>0</v>
      </c>
    </row>
    <row r="49" spans="1:10" s="4" customFormat="1" ht="25.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7"/>
      <c r="E49" s="87"/>
      <c r="F49" s="87"/>
      <c r="G49" s="87"/>
      <c r="H49" s="85"/>
      <c r="I49" s="62">
        <f t="shared" si="4"/>
        <v>0</v>
      </c>
      <c r="J49" s="49">
        <f>VLOOKUP(A49,'GIA BAN'!B46:G121,6,0)*I49</f>
        <v>0</v>
      </c>
    </row>
    <row r="50" spans="1:10" s="4" customFormat="1" ht="25.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7"/>
      <c r="E50" s="87"/>
      <c r="F50" s="87"/>
      <c r="G50" s="87"/>
      <c r="H50" s="85"/>
      <c r="I50" s="62">
        <f t="shared" si="4"/>
        <v>0</v>
      </c>
      <c r="J50" s="49">
        <f>VLOOKUP(A50,'GIA BAN'!B47:G122,6,0)*I50</f>
        <v>0</v>
      </c>
    </row>
    <row r="51" spans="1:10" s="4" customFormat="1" ht="25.5" customHeight="1" x14ac:dyDescent="0.25">
      <c r="A51" s="10"/>
      <c r="B51" s="16" t="s">
        <v>77</v>
      </c>
      <c r="C51" s="5"/>
      <c r="D51" s="87"/>
      <c r="E51" s="87"/>
      <c r="F51" s="87"/>
      <c r="G51" s="87"/>
      <c r="H51" s="85"/>
      <c r="I51" s="62">
        <f t="shared" si="4"/>
        <v>0</v>
      </c>
      <c r="J51" s="49"/>
    </row>
    <row r="52" spans="1:10" s="4" customFormat="1" ht="25.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7"/>
      <c r="E52" s="87"/>
      <c r="F52" s="87">
        <v>90</v>
      </c>
      <c r="G52" s="87"/>
      <c r="H52" s="85"/>
      <c r="I52" s="62">
        <f t="shared" si="4"/>
        <v>90</v>
      </c>
      <c r="J52" s="49">
        <f>VLOOKUP(A52,'GIA BAN'!B49:G124,6,0)*I52</f>
        <v>3870000</v>
      </c>
    </row>
    <row r="53" spans="1:10" s="4" customFormat="1" ht="25.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7"/>
      <c r="E53" s="87"/>
      <c r="F53" s="87"/>
      <c r="G53" s="87"/>
      <c r="H53" s="85"/>
      <c r="I53" s="62">
        <f t="shared" si="4"/>
        <v>0</v>
      </c>
      <c r="J53" s="49">
        <f>VLOOKUP(A53,'GIA BAN'!B50:G125,6,0)*I53</f>
        <v>0</v>
      </c>
    </row>
    <row r="54" spans="1:10" s="4" customFormat="1" ht="25.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7"/>
      <c r="E54" s="87"/>
      <c r="F54" s="87">
        <v>90</v>
      </c>
      <c r="G54" s="87">
        <v>180</v>
      </c>
      <c r="H54" s="85"/>
      <c r="I54" s="62">
        <f t="shared" si="4"/>
        <v>270</v>
      </c>
      <c r="J54" s="49">
        <f>VLOOKUP(A54,'GIA BAN'!B51:G126,6,0)*I54</f>
        <v>21330000</v>
      </c>
    </row>
    <row r="55" spans="1:10" s="4" customFormat="1" ht="25.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7"/>
      <c r="E55" s="87"/>
      <c r="F55" s="87"/>
      <c r="G55" s="87"/>
      <c r="H55" s="85"/>
      <c r="I55" s="62">
        <f t="shared" si="4"/>
        <v>0</v>
      </c>
      <c r="J55" s="49">
        <f>VLOOKUP(A55,'GIA BAN'!B52:G127,6,0)*I55</f>
        <v>0</v>
      </c>
    </row>
    <row r="56" spans="1:10" s="4" customFormat="1" ht="25.5" customHeight="1" x14ac:dyDescent="0.25">
      <c r="A56" s="15"/>
      <c r="B56" s="16" t="s">
        <v>84</v>
      </c>
      <c r="C56" s="5"/>
      <c r="D56" s="87"/>
      <c r="E56" s="87"/>
      <c r="F56" s="87"/>
      <c r="G56" s="87"/>
      <c r="H56" s="85"/>
      <c r="I56" s="62">
        <f t="shared" si="4"/>
        <v>0</v>
      </c>
      <c r="J56" s="49"/>
    </row>
    <row r="57" spans="1:10" s="4" customFormat="1" ht="25.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7">
        <v>250</v>
      </c>
      <c r="E57" s="87"/>
      <c r="F57" s="87"/>
      <c r="G57" s="87"/>
      <c r="H57" s="85"/>
      <c r="I57" s="62">
        <f t="shared" si="4"/>
        <v>250</v>
      </c>
      <c r="J57" s="49">
        <f>VLOOKUP(A57,'GIA BAN'!B54:G129,6,0)*I57</f>
        <v>11550000</v>
      </c>
    </row>
    <row r="58" spans="1:10" s="4" customFormat="1" ht="25.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7"/>
      <c r="E58" s="87"/>
      <c r="F58" s="87"/>
      <c r="G58" s="87"/>
      <c r="H58" s="85"/>
      <c r="I58" s="62">
        <f t="shared" si="4"/>
        <v>0</v>
      </c>
      <c r="J58" s="49">
        <f>VLOOKUP(A58,'GIA BAN'!B55:G130,6,0)*I58</f>
        <v>0</v>
      </c>
    </row>
    <row r="59" spans="1:10" s="4" customFormat="1" ht="25.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7">
        <v>210</v>
      </c>
      <c r="E59" s="87">
        <v>30</v>
      </c>
      <c r="F59" s="87">
        <v>90</v>
      </c>
      <c r="G59" s="87">
        <v>210</v>
      </c>
      <c r="H59" s="85"/>
      <c r="I59" s="62">
        <f t="shared" si="4"/>
        <v>540</v>
      </c>
      <c r="J59" s="49">
        <f>VLOOKUP(A59,'GIA BAN'!B56:G131,6,0)*I59</f>
        <v>45630000</v>
      </c>
    </row>
    <row r="60" spans="1:10" s="4" customFormat="1" ht="25.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7"/>
      <c r="E60" s="87"/>
      <c r="F60" s="87">
        <v>25</v>
      </c>
      <c r="G60" s="87"/>
      <c r="H60" s="85"/>
      <c r="I60" s="62">
        <f t="shared" si="4"/>
        <v>25</v>
      </c>
      <c r="J60" s="49">
        <f>VLOOKUP(A60,'GIA BAN'!B57:G132,6,0)*I60</f>
        <v>1155000</v>
      </c>
    </row>
    <row r="61" spans="1:10" s="4" customFormat="1" ht="25.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7"/>
      <c r="E61" s="87">
        <v>25</v>
      </c>
      <c r="F61" s="87">
        <v>25</v>
      </c>
      <c r="G61" s="87"/>
      <c r="H61" s="85"/>
      <c r="I61" s="62">
        <f t="shared" si="4"/>
        <v>50</v>
      </c>
      <c r="J61" s="49">
        <f>VLOOKUP(A61,'GIA BAN'!B58:G133,6,0)*I61</f>
        <v>2310000</v>
      </c>
    </row>
    <row r="62" spans="1:10" s="4" customFormat="1" ht="25.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7"/>
      <c r="E62" s="87"/>
      <c r="F62" s="87">
        <v>25</v>
      </c>
      <c r="G62" s="87"/>
      <c r="H62" s="85"/>
      <c r="I62" s="62">
        <f t="shared" si="4"/>
        <v>25</v>
      </c>
      <c r="J62" s="49">
        <f>VLOOKUP(A62,'GIA BAN'!B59:G134,6,0)*I62</f>
        <v>1155000</v>
      </c>
    </row>
    <row r="63" spans="1:10" s="4" customFormat="1" ht="25.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7"/>
      <c r="E63" s="87"/>
      <c r="F63" s="87"/>
      <c r="G63" s="87"/>
      <c r="H63" s="85"/>
      <c r="I63" s="62">
        <f t="shared" si="4"/>
        <v>0</v>
      </c>
      <c r="J63" s="49">
        <f>VLOOKUP(A63,'GIA BAN'!B60:G135,6,0)*I63</f>
        <v>0</v>
      </c>
    </row>
    <row r="64" spans="1:10" s="4" customFormat="1" ht="25.5" customHeight="1" x14ac:dyDescent="0.25">
      <c r="A64" s="15"/>
      <c r="B64" s="16" t="s">
        <v>97</v>
      </c>
      <c r="C64" s="8"/>
      <c r="D64" s="87"/>
      <c r="E64" s="87"/>
      <c r="F64" s="87"/>
      <c r="G64" s="87"/>
      <c r="H64" s="85"/>
      <c r="I64" s="62">
        <f t="shared" si="4"/>
        <v>0</v>
      </c>
      <c r="J64" s="49"/>
    </row>
    <row r="65" spans="1:10" s="4" customFormat="1" ht="25.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7"/>
      <c r="E65" s="87">
        <v>120</v>
      </c>
      <c r="F65" s="87">
        <v>120</v>
      </c>
      <c r="G65" s="87">
        <v>210</v>
      </c>
      <c r="H65" s="85"/>
      <c r="I65" s="62">
        <f t="shared" si="4"/>
        <v>450</v>
      </c>
      <c r="J65" s="49">
        <f>VLOOKUP(A65,'GIA BAN'!B62:G137,6,0)*I65</f>
        <v>29700000</v>
      </c>
    </row>
    <row r="66" spans="1:10" s="4" customFormat="1" ht="25.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7"/>
      <c r="E66" s="87">
        <v>100</v>
      </c>
      <c r="F66" s="87">
        <v>100</v>
      </c>
      <c r="G66" s="87"/>
      <c r="H66" s="85"/>
      <c r="I66" s="62">
        <f t="shared" si="4"/>
        <v>200</v>
      </c>
      <c r="J66" s="49">
        <f>VLOOKUP(A66,'GIA BAN'!B63:G138,6,0)*I66</f>
        <v>4900000</v>
      </c>
    </row>
    <row r="67" spans="1:10" s="4" customFormat="1" ht="25.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7"/>
      <c r="E67" s="87"/>
      <c r="F67" s="87">
        <v>180</v>
      </c>
      <c r="G67" s="87"/>
      <c r="H67" s="85"/>
      <c r="I67" s="62">
        <f t="shared" si="4"/>
        <v>180</v>
      </c>
      <c r="J67" s="49">
        <f>VLOOKUP(A67,'GIA BAN'!B64:G139,6,0)*I67</f>
        <v>2862000</v>
      </c>
    </row>
    <row r="68" spans="1:10" s="4" customFormat="1" ht="25.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7">
        <v>210</v>
      </c>
      <c r="E68" s="87">
        <v>90</v>
      </c>
      <c r="F68" s="87">
        <v>30</v>
      </c>
      <c r="G68" s="87">
        <v>210</v>
      </c>
      <c r="H68" s="85"/>
      <c r="I68" s="62">
        <f t="shared" si="4"/>
        <v>540</v>
      </c>
      <c r="J68" s="49">
        <f>VLOOKUP(A68,'GIA BAN'!B65:G140,6,0)*I68</f>
        <v>41580000</v>
      </c>
    </row>
    <row r="69" spans="1:10" s="4" customFormat="1" ht="25.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7">
        <v>120</v>
      </c>
      <c r="E69" s="87"/>
      <c r="F69" s="87">
        <v>60</v>
      </c>
      <c r="G69" s="87"/>
      <c r="H69" s="85"/>
      <c r="I69" s="62">
        <f t="shared" si="4"/>
        <v>180</v>
      </c>
      <c r="J69" s="49">
        <f>VLOOKUP(A69,'GIA BAN'!B66:G141,6,0)*I69</f>
        <v>3330000</v>
      </c>
    </row>
    <row r="70" spans="1:10" s="4" customFormat="1" ht="25.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7"/>
      <c r="E70" s="87"/>
      <c r="F70" s="87">
        <v>120</v>
      </c>
      <c r="G70" s="87">
        <v>60</v>
      </c>
      <c r="H70" s="85"/>
      <c r="I70" s="62">
        <f t="shared" si="4"/>
        <v>180</v>
      </c>
      <c r="J70" s="49">
        <f>VLOOKUP(A70,'GIA BAN'!B67:G142,6,0)*I70</f>
        <v>6786000</v>
      </c>
    </row>
    <row r="71" spans="1:10" s="4" customFormat="1" ht="25.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7">
        <v>90</v>
      </c>
      <c r="E71" s="87"/>
      <c r="F71" s="87">
        <v>30</v>
      </c>
      <c r="G71" s="87">
        <v>300</v>
      </c>
      <c r="H71" s="85"/>
      <c r="I71" s="62">
        <f t="shared" ref="I71:I81" si="5">SUM(D71:H71)</f>
        <v>420</v>
      </c>
      <c r="J71" s="49">
        <f>VLOOKUP(A71,'GIA BAN'!B68:G143,6,0)*I71</f>
        <v>18060000</v>
      </c>
    </row>
    <row r="72" spans="1:10" s="4" customFormat="1" ht="25.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7">
        <v>150</v>
      </c>
      <c r="E72" s="87"/>
      <c r="F72" s="87">
        <v>150</v>
      </c>
      <c r="G72" s="87">
        <v>510</v>
      </c>
      <c r="H72" s="86"/>
      <c r="I72" s="62">
        <f t="shared" si="5"/>
        <v>810</v>
      </c>
      <c r="J72" s="49">
        <f>VLOOKUP(A72,'GIA BAN'!B69:G144,6,0)*I72</f>
        <v>30537000</v>
      </c>
    </row>
    <row r="73" spans="1:10" s="4" customFormat="1" ht="25.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7">
        <v>420</v>
      </c>
      <c r="E73" s="87">
        <v>30</v>
      </c>
      <c r="F73" s="87">
        <v>120</v>
      </c>
      <c r="G73" s="87"/>
      <c r="H73" s="85"/>
      <c r="I73" s="62">
        <f t="shared" si="5"/>
        <v>570</v>
      </c>
      <c r="J73" s="49">
        <f>VLOOKUP(A73,'GIA BAN'!B70:G145,6,0)*I73</f>
        <v>41895000</v>
      </c>
    </row>
    <row r="74" spans="1:10" s="4" customFormat="1" ht="25.5" customHeight="1" x14ac:dyDescent="0.25">
      <c r="A74" s="15"/>
      <c r="B74" s="16" t="s">
        <v>113</v>
      </c>
      <c r="C74" s="8"/>
      <c r="D74" s="87"/>
      <c r="E74" s="87"/>
      <c r="F74" s="87"/>
      <c r="G74" s="87"/>
      <c r="H74" s="87"/>
      <c r="I74" s="62">
        <f t="shared" si="5"/>
        <v>0</v>
      </c>
      <c r="J74" s="49"/>
    </row>
    <row r="75" spans="1:10" s="4" customFormat="1" ht="25.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7"/>
      <c r="E75" s="87"/>
      <c r="F75" s="87"/>
      <c r="G75" s="87"/>
      <c r="H75" s="87"/>
      <c r="I75" s="62">
        <f t="shared" si="5"/>
        <v>0</v>
      </c>
      <c r="J75" s="49">
        <f>VLOOKUP(A75,'GIA BAN'!B72:G147,6,0)*I75</f>
        <v>0</v>
      </c>
    </row>
    <row r="76" spans="1:10" s="4" customFormat="1" ht="25.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7"/>
      <c r="E76" s="87"/>
      <c r="F76" s="87"/>
      <c r="G76" s="87"/>
      <c r="H76" s="87"/>
      <c r="I76" s="62">
        <f t="shared" si="5"/>
        <v>0</v>
      </c>
      <c r="J76" s="49">
        <f>VLOOKUP(A76,'GIA BAN'!B73:G148,6,0)*I76</f>
        <v>0</v>
      </c>
    </row>
    <row r="77" spans="1:10" s="4" customFormat="1" ht="25.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7">
        <v>96</v>
      </c>
      <c r="E77" s="87">
        <v>540</v>
      </c>
      <c r="F77" s="87">
        <v>486</v>
      </c>
      <c r="G77" s="87">
        <v>45</v>
      </c>
      <c r="H77" s="87"/>
      <c r="I77" s="62">
        <f t="shared" si="5"/>
        <v>1167</v>
      </c>
      <c r="J77" s="49">
        <f>VLOOKUP(A77,'GIA BAN'!B74:G149,6,0)*I77</f>
        <v>57183000</v>
      </c>
    </row>
    <row r="78" spans="1:10" s="4" customFormat="1" ht="25.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7"/>
      <c r="E78" s="87"/>
      <c r="F78" s="87"/>
      <c r="G78" s="87"/>
      <c r="H78" s="87"/>
      <c r="I78" s="62">
        <f t="shared" si="5"/>
        <v>0</v>
      </c>
      <c r="J78" s="49">
        <f>VLOOKUP(A78,'GIA BAN'!B75:G150,6,0)*I78</f>
        <v>0</v>
      </c>
    </row>
    <row r="79" spans="1:10" s="4" customFormat="1" ht="25.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7"/>
      <c r="E79" s="87"/>
      <c r="F79" s="87"/>
      <c r="G79" s="87"/>
      <c r="H79" s="87"/>
      <c r="I79" s="62">
        <f t="shared" si="5"/>
        <v>0</v>
      </c>
      <c r="J79" s="49">
        <f>VLOOKUP(A79,'GIA BAN'!B76:G151,6,0)*I79</f>
        <v>0</v>
      </c>
    </row>
    <row r="80" spans="1:10" s="4" customFormat="1" ht="25.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7"/>
      <c r="E80" s="87"/>
      <c r="F80" s="87"/>
      <c r="G80" s="87"/>
      <c r="H80" s="87"/>
      <c r="I80" s="62">
        <f t="shared" si="5"/>
        <v>0</v>
      </c>
      <c r="J80" s="49">
        <f>VLOOKUP(A80,'GIA BAN'!B77:G152,6,0)*I80</f>
        <v>0</v>
      </c>
    </row>
    <row r="81" spans="1:10" s="4" customFormat="1" ht="25.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7"/>
      <c r="E81" s="87"/>
      <c r="F81" s="87"/>
      <c r="G81" s="87"/>
      <c r="H81" s="87"/>
      <c r="I81" s="62">
        <f t="shared" si="5"/>
        <v>0</v>
      </c>
      <c r="J81" s="49">
        <f>VLOOKUP(A81,'GIA BAN'!B78:G153,6,0)*I81</f>
        <v>0</v>
      </c>
    </row>
    <row r="82" spans="1:10" ht="25.5" x14ac:dyDescent="0.25">
      <c r="A82" s="36"/>
      <c r="B82" s="36"/>
      <c r="C82" s="37"/>
      <c r="D82" s="35"/>
      <c r="E82" s="35"/>
      <c r="F82" s="35"/>
      <c r="G82" s="35"/>
      <c r="H82" s="35"/>
      <c r="I82" s="43">
        <f t="shared" ref="I82:J82" si="6">SUM(I7:I81)</f>
        <v>6937</v>
      </c>
      <c r="J82" s="43">
        <f t="shared" si="6"/>
        <v>349824000</v>
      </c>
    </row>
    <row r="83" spans="1:10" s="4" customFormat="1" ht="15.75" x14ac:dyDescent="0.25">
      <c r="A83" s="11"/>
      <c r="D83" s="103">
        <v>40550000</v>
      </c>
      <c r="E83" s="103">
        <v>51918000</v>
      </c>
      <c r="F83" s="103">
        <v>51072000</v>
      </c>
      <c r="G83" s="103"/>
      <c r="J83" s="3"/>
    </row>
    <row r="84" spans="1:10" x14ac:dyDescent="0.25">
      <c r="J84" s="3" t="e">
        <f>#REF!+J82</f>
        <v>#REF!</v>
      </c>
    </row>
  </sheetData>
  <mergeCells count="4">
    <mergeCell ref="A4:A5"/>
    <mergeCell ref="B4:B5"/>
    <mergeCell ref="C4:C5"/>
    <mergeCell ref="I4:J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83"/>
  <sheetViews>
    <sheetView zoomScaleNormal="100" workbookViewId="0">
      <pane xSplit="3" ySplit="5" topLeftCell="D46" activePane="bottomRight" state="frozen"/>
      <selection pane="topRight" activeCell="D1" sqref="D1"/>
      <selection pane="bottomLeft" activeCell="A6" sqref="A6"/>
      <selection pane="bottomRight" activeCell="M1" sqref="M1:M1048576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8" style="2" customWidth="1"/>
    <col min="4" max="9" width="11.7109375" style="2" customWidth="1"/>
    <col min="10" max="10" width="11.5703125" style="2" customWidth="1"/>
    <col min="11" max="11" width="9.140625" style="2" customWidth="1"/>
    <col min="12" max="12" width="16" style="3" customWidth="1"/>
    <col min="13" max="16384" width="9" style="2"/>
  </cols>
  <sheetData>
    <row r="1" spans="1:12" ht="26.25" customHeight="1" x14ac:dyDescent="0.25">
      <c r="A1" s="17" t="s">
        <v>122</v>
      </c>
      <c r="B1" s="17"/>
      <c r="L1" s="2"/>
    </row>
    <row r="2" spans="1:12" ht="21" customHeight="1" x14ac:dyDescent="0.25">
      <c r="A2" s="104" t="s">
        <v>239</v>
      </c>
      <c r="B2" s="105"/>
      <c r="C2" s="41" t="s">
        <v>144</v>
      </c>
      <c r="D2" s="18">
        <f>SUMPRODUCT('GIA BAN'!$G$4:$G$79,D7:D82)</f>
        <v>59841000</v>
      </c>
      <c r="E2" s="18">
        <f>SUMPRODUCT('GIA BAN'!$G$4:$G$79,E7:E82)</f>
        <v>51799000</v>
      </c>
      <c r="F2" s="18">
        <f>SUMPRODUCT('GIA BAN'!$G$4:$G$79,F7:F82)</f>
        <v>51799000</v>
      </c>
      <c r="G2" s="18">
        <f>SUMPRODUCT('GIA BAN'!$G$4:$G$79,G7:G82)</f>
        <v>52595000</v>
      </c>
      <c r="H2" s="18">
        <f>SUMPRODUCT('GIA BAN'!$G$4:$G$79,H7:H82)</f>
        <v>63302000</v>
      </c>
      <c r="I2" s="18">
        <f>SUMPRODUCT('GIA BAN'!$G$4:$G$79,I7:I82)</f>
        <v>51459000</v>
      </c>
      <c r="J2" s="18">
        <f>SUMPRODUCT('GIA BAN'!$G$4:$G$79,J7:J82)</f>
        <v>0</v>
      </c>
      <c r="K2" s="39"/>
      <c r="L2" s="79">
        <f>SUM(D2:J2)</f>
        <v>330795000</v>
      </c>
    </row>
    <row r="3" spans="1:12" ht="25.5" customHeight="1" x14ac:dyDescent="0.25">
      <c r="A3" s="32"/>
      <c r="B3" s="32"/>
      <c r="C3" s="42" t="s">
        <v>145</v>
      </c>
      <c r="D3" s="34">
        <f>D2-(D2*6%)</f>
        <v>56250540</v>
      </c>
      <c r="E3" s="34">
        <f t="shared" ref="E3:I3" si="0">E2-(E2*6%)</f>
        <v>48691060</v>
      </c>
      <c r="F3" s="34">
        <f t="shared" si="0"/>
        <v>48691060</v>
      </c>
      <c r="G3" s="34">
        <f t="shared" si="0"/>
        <v>49439300</v>
      </c>
      <c r="H3" s="34">
        <f t="shared" si="0"/>
        <v>59503880</v>
      </c>
      <c r="I3" s="34">
        <f t="shared" si="0"/>
        <v>48371460</v>
      </c>
      <c r="J3" s="34">
        <f t="shared" ref="J3" si="1">J2-(J2*6%)</f>
        <v>0</v>
      </c>
      <c r="K3" s="39"/>
      <c r="L3" s="80">
        <f>SUM(D3:J3)</f>
        <v>310947300</v>
      </c>
    </row>
    <row r="4" spans="1:12" s="83" customFormat="1" ht="19.5" customHeight="1" x14ac:dyDescent="0.25">
      <c r="A4" s="133" t="s">
        <v>120</v>
      </c>
      <c r="B4" s="133" t="s">
        <v>0</v>
      </c>
      <c r="C4" s="123" t="s">
        <v>146</v>
      </c>
      <c r="D4" s="102">
        <v>42738</v>
      </c>
      <c r="E4" s="102">
        <v>42740</v>
      </c>
      <c r="F4" s="102">
        <v>42740</v>
      </c>
      <c r="G4" s="102">
        <v>42741</v>
      </c>
      <c r="H4" s="102">
        <v>42742</v>
      </c>
      <c r="I4" s="102">
        <v>42744</v>
      </c>
      <c r="J4" s="91"/>
      <c r="K4" s="135"/>
      <c r="L4" s="135"/>
    </row>
    <row r="5" spans="1:12" s="83" customFormat="1" ht="19.5" customHeight="1" x14ac:dyDescent="0.25">
      <c r="A5" s="134"/>
      <c r="B5" s="134"/>
      <c r="C5" s="124"/>
      <c r="D5" s="101" t="s">
        <v>224</v>
      </c>
      <c r="E5" s="101" t="s">
        <v>225</v>
      </c>
      <c r="F5" s="101" t="s">
        <v>226</v>
      </c>
      <c r="G5" s="101" t="s">
        <v>227</v>
      </c>
      <c r="H5" s="101" t="s">
        <v>228</v>
      </c>
      <c r="I5" s="101" t="s">
        <v>229</v>
      </c>
      <c r="J5" s="101"/>
      <c r="K5" s="99"/>
      <c r="L5" s="98"/>
    </row>
    <row r="6" spans="1:12" s="83" customFormat="1" ht="20.25" customHeight="1" x14ac:dyDescent="0.25">
      <c r="A6" s="15"/>
      <c r="B6" s="74" t="s">
        <v>1</v>
      </c>
      <c r="C6" s="75"/>
      <c r="D6" s="89"/>
      <c r="E6" s="89"/>
      <c r="F6" s="89"/>
      <c r="G6" s="89"/>
      <c r="H6" s="89"/>
      <c r="I6" s="89"/>
      <c r="J6" s="89"/>
      <c r="K6" s="78"/>
      <c r="L6" s="76"/>
    </row>
    <row r="7" spans="1:12" s="11" customFormat="1" ht="20.25" customHeight="1" x14ac:dyDescent="0.25">
      <c r="A7" s="15" t="s">
        <v>2</v>
      </c>
      <c r="B7" s="24" t="str">
        <f>VLOOKUP(A7,'GIA BAN'!B4:G79,2,0)</f>
        <v>Kẹo dừa sữa sầu riêng</v>
      </c>
      <c r="C7" s="85" t="str">
        <f>VLOOKUP(A7,'GIA BAN'!B4:G79,3,0)</f>
        <v>300gr</v>
      </c>
      <c r="D7" s="87"/>
      <c r="E7" s="87"/>
      <c r="F7" s="87"/>
      <c r="G7" s="87"/>
      <c r="H7" s="87">
        <v>150</v>
      </c>
      <c r="I7" s="87"/>
      <c r="J7" s="87"/>
      <c r="K7" s="62">
        <f t="shared" ref="K7:K38" si="2">SUM(D7:J7)</f>
        <v>150</v>
      </c>
      <c r="L7" s="49">
        <f>VLOOKUP(A7,'GIA BAN'!B4:G79,6,0)*K7</f>
        <v>3495000</v>
      </c>
    </row>
    <row r="8" spans="1:12" s="11" customFormat="1" ht="20.25" customHeight="1" x14ac:dyDescent="0.25">
      <c r="A8" s="15" t="s">
        <v>5</v>
      </c>
      <c r="B8" s="24" t="str">
        <f>VLOOKUP(A8,'GIA BAN'!B5:G80,2,0)</f>
        <v>Kẹo dừa sữa đậu phộng</v>
      </c>
      <c r="C8" s="85" t="str">
        <f>VLOOKUP(A8,'GIA BAN'!B5:G80,3,0)</f>
        <v>300gr</v>
      </c>
      <c r="D8" s="87"/>
      <c r="E8" s="87"/>
      <c r="F8" s="87"/>
      <c r="G8" s="87"/>
      <c r="H8" s="87">
        <v>150</v>
      </c>
      <c r="I8" s="87"/>
      <c r="J8" s="87"/>
      <c r="K8" s="62">
        <f t="shared" si="2"/>
        <v>150</v>
      </c>
      <c r="L8" s="49">
        <f>VLOOKUP(A8,'GIA BAN'!B5:G80,6,0)*K8</f>
        <v>3495000</v>
      </c>
    </row>
    <row r="9" spans="1:12" s="11" customFormat="1" ht="20.25" customHeight="1" x14ac:dyDescent="0.25">
      <c r="A9" s="15" t="s">
        <v>7</v>
      </c>
      <c r="B9" s="24" t="str">
        <f>VLOOKUP(A9,'GIA BAN'!B6:G80,2,0)</f>
        <v>Kẹo dừa sữa lá dứa</v>
      </c>
      <c r="C9" s="85" t="str">
        <f>VLOOKUP(A9,'GIA BAN'!B6:G80,3,0)</f>
        <v>300gr</v>
      </c>
      <c r="D9" s="87"/>
      <c r="E9" s="87"/>
      <c r="F9" s="87"/>
      <c r="G9" s="87"/>
      <c r="H9" s="87">
        <v>150</v>
      </c>
      <c r="I9" s="87">
        <v>50</v>
      </c>
      <c r="J9" s="87"/>
      <c r="K9" s="62">
        <f t="shared" si="2"/>
        <v>200</v>
      </c>
      <c r="L9" s="49">
        <f>VLOOKUP(A9,'GIA BAN'!B6:G81,6,0)*K9</f>
        <v>4660000</v>
      </c>
    </row>
    <row r="10" spans="1:12" s="11" customFormat="1" ht="20.25" customHeight="1" x14ac:dyDescent="0.25">
      <c r="A10" s="15" t="s">
        <v>9</v>
      </c>
      <c r="B10" s="24" t="str">
        <f>VLOOKUP(A10,'GIA BAN'!B7:G81,2,0)</f>
        <v>Kẹo dừa sữa sầu riêng/ đậu phộng</v>
      </c>
      <c r="C10" s="85" t="str">
        <f>VLOOKUP(A10,'GIA BAN'!B7:G81,3,0)</f>
        <v>300gr</v>
      </c>
      <c r="D10" s="87"/>
      <c r="E10" s="87"/>
      <c r="F10" s="87"/>
      <c r="G10" s="87"/>
      <c r="H10" s="87">
        <v>150</v>
      </c>
      <c r="I10" s="87"/>
      <c r="J10" s="87"/>
      <c r="K10" s="62">
        <f t="shared" si="2"/>
        <v>150</v>
      </c>
      <c r="L10" s="49">
        <f>VLOOKUP(A10,'GIA BAN'!B7:G82,6,0)*K10</f>
        <v>3495000</v>
      </c>
    </row>
    <row r="11" spans="1:12" s="11" customFormat="1" ht="20.25" customHeight="1" x14ac:dyDescent="0.25">
      <c r="A11" s="15" t="s">
        <v>11</v>
      </c>
      <c r="B11" s="24" t="str">
        <f>VLOOKUP(A11,'GIA BAN'!B8:G82,2,0)</f>
        <v>Kẹo dừa  béo</v>
      </c>
      <c r="C11" s="85" t="str">
        <f>VLOOKUP(A11,'GIA BAN'!B8:G82,3,0)</f>
        <v>400gr</v>
      </c>
      <c r="D11" s="87"/>
      <c r="E11" s="87"/>
      <c r="F11" s="87"/>
      <c r="G11" s="87"/>
      <c r="H11" s="87"/>
      <c r="I11" s="87"/>
      <c r="J11" s="87"/>
      <c r="K11" s="62">
        <f t="shared" si="2"/>
        <v>0</v>
      </c>
      <c r="L11" s="49">
        <f>VLOOKUP(A11,'GIA BAN'!B8:G83,6,0)*K11</f>
        <v>0</v>
      </c>
    </row>
    <row r="12" spans="1:12" s="11" customFormat="1" ht="20.2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5" t="str">
        <f>VLOOKUP(A12,'GIA BAN'!B9:G83,3,0)</f>
        <v>400gr</v>
      </c>
      <c r="D12" s="87"/>
      <c r="E12" s="87"/>
      <c r="F12" s="87"/>
      <c r="G12" s="87"/>
      <c r="H12" s="87"/>
      <c r="I12" s="87"/>
      <c r="J12" s="87"/>
      <c r="K12" s="62">
        <f t="shared" si="2"/>
        <v>0</v>
      </c>
      <c r="L12" s="49">
        <f>VLOOKUP(A12,'GIA BAN'!B9:G84,6,0)*K12</f>
        <v>0</v>
      </c>
    </row>
    <row r="13" spans="1:12" s="11" customFormat="1" ht="20.25" customHeight="1" x14ac:dyDescent="0.25">
      <c r="A13" s="15" t="s">
        <v>15</v>
      </c>
      <c r="B13" s="24" t="str">
        <f>VLOOKUP(A13,'GIA BAN'!B10:G84,2,0)</f>
        <v>Kẹo dừa sữa sầu riêng</v>
      </c>
      <c r="C13" s="85" t="str">
        <f>VLOOKUP(A13,'GIA BAN'!B10:G84,3,0)</f>
        <v>500gr</v>
      </c>
      <c r="D13" s="87"/>
      <c r="E13" s="87"/>
      <c r="F13" s="87"/>
      <c r="G13" s="87"/>
      <c r="H13" s="87"/>
      <c r="I13" s="87"/>
      <c r="J13" s="87"/>
      <c r="K13" s="62">
        <f t="shared" si="2"/>
        <v>0</v>
      </c>
      <c r="L13" s="49">
        <f>VLOOKUP(A13,'GIA BAN'!B10:G85,6,0)*K13</f>
        <v>0</v>
      </c>
    </row>
    <row r="14" spans="1:12" s="11" customFormat="1" ht="20.2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5" t="str">
        <f>VLOOKUP(A14,'GIA BAN'!B11:G85,3,0)</f>
        <v>500gr</v>
      </c>
      <c r="D14" s="87"/>
      <c r="E14" s="87"/>
      <c r="F14" s="87"/>
      <c r="G14" s="87"/>
      <c r="H14" s="87"/>
      <c r="I14" s="87"/>
      <c r="J14" s="87"/>
      <c r="K14" s="62">
        <f t="shared" si="2"/>
        <v>0</v>
      </c>
      <c r="L14" s="49">
        <f>VLOOKUP(A14,'GIA BAN'!B11:G86,6,0)*K14</f>
        <v>0</v>
      </c>
    </row>
    <row r="15" spans="1:12" s="11" customFormat="1" ht="20.25" customHeight="1" x14ac:dyDescent="0.25">
      <c r="A15" s="15" t="s">
        <v>18</v>
      </c>
      <c r="B15" s="24" t="str">
        <f>VLOOKUP(A15,'GIA BAN'!B12:G86,2,0)</f>
        <v>Kẹo dừa sữa sầu riêng/ lá dứa</v>
      </c>
      <c r="C15" s="85" t="str">
        <f>VLOOKUP(A15,'GIA BAN'!B12:G86,3,0)</f>
        <v>500gr</v>
      </c>
      <c r="D15" s="87"/>
      <c r="E15" s="87"/>
      <c r="F15" s="87"/>
      <c r="G15" s="87"/>
      <c r="H15" s="87"/>
      <c r="I15" s="87"/>
      <c r="J15" s="87"/>
      <c r="K15" s="62">
        <f t="shared" si="2"/>
        <v>0</v>
      </c>
      <c r="L15" s="49">
        <f>VLOOKUP(A15,'GIA BAN'!B12:G87,6,0)*K15</f>
        <v>0</v>
      </c>
    </row>
    <row r="16" spans="1:12" s="83" customFormat="1" ht="20.25" customHeight="1" x14ac:dyDescent="0.25">
      <c r="A16" s="15"/>
      <c r="B16" s="16" t="s">
        <v>20</v>
      </c>
      <c r="C16" s="84"/>
      <c r="D16" s="84"/>
      <c r="E16" s="84"/>
      <c r="F16" s="84"/>
      <c r="G16" s="84"/>
      <c r="H16" s="84"/>
      <c r="I16" s="84"/>
      <c r="J16" s="84"/>
      <c r="K16" s="62">
        <f t="shared" si="2"/>
        <v>0</v>
      </c>
      <c r="L16" s="49"/>
    </row>
    <row r="17" spans="1:12" s="83" customFormat="1" ht="20.25" customHeight="1" x14ac:dyDescent="0.25">
      <c r="A17" s="15" t="s">
        <v>21</v>
      </c>
      <c r="B17" s="6" t="str">
        <f>VLOOKUP(A17,'GIA BAN'!B14:G88,2,0)</f>
        <v>Kẹo dừa sầu riêng</v>
      </c>
      <c r="C17" s="85" t="str">
        <f>VLOOKUP(A17,'GIA BAN'!B14:G88,3,0)</f>
        <v>400gr</v>
      </c>
      <c r="D17" s="87"/>
      <c r="E17" s="87"/>
      <c r="F17" s="87"/>
      <c r="G17" s="87"/>
      <c r="H17" s="87"/>
      <c r="I17" s="87"/>
      <c r="J17" s="87"/>
      <c r="K17" s="62">
        <f t="shared" si="2"/>
        <v>0</v>
      </c>
      <c r="L17" s="49">
        <f>VLOOKUP(A17,'GIA BAN'!B14:G89,6,0)*K17</f>
        <v>0</v>
      </c>
    </row>
    <row r="18" spans="1:12" s="83" customFormat="1" ht="20.25" customHeight="1" x14ac:dyDescent="0.25">
      <c r="A18" s="15" t="s">
        <v>23</v>
      </c>
      <c r="B18" s="6" t="str">
        <f>VLOOKUP(A18,'GIA BAN'!B15:G89,2,0)</f>
        <v>Kẹo dừa sầu riêng / đậu phộng</v>
      </c>
      <c r="C18" s="85" t="str">
        <f>VLOOKUP(A18,'GIA BAN'!B15:G89,3,0)</f>
        <v>400gr</v>
      </c>
      <c r="D18" s="87"/>
      <c r="E18" s="87"/>
      <c r="F18" s="87"/>
      <c r="G18" s="87"/>
      <c r="H18" s="87"/>
      <c r="I18" s="87"/>
      <c r="J18" s="87"/>
      <c r="K18" s="62">
        <f t="shared" si="2"/>
        <v>0</v>
      </c>
      <c r="L18" s="49">
        <f>VLOOKUP(A18,'GIA BAN'!B15:G90,6,0)*K18</f>
        <v>0</v>
      </c>
    </row>
    <row r="19" spans="1:12" s="83" customFormat="1" ht="20.25" customHeight="1" x14ac:dyDescent="0.25">
      <c r="A19" s="15" t="s">
        <v>25</v>
      </c>
      <c r="B19" s="6" t="str">
        <f>VLOOKUP(A19,'GIA BAN'!B16:G90,2,0)</f>
        <v>Kẹo dừa sầu riêng / lá dứa</v>
      </c>
      <c r="C19" s="85" t="str">
        <f>VLOOKUP(A19,'GIA BAN'!B16:G90,3,0)</f>
        <v>400gr</v>
      </c>
      <c r="D19" s="87"/>
      <c r="E19" s="87"/>
      <c r="F19" s="87"/>
      <c r="G19" s="87"/>
      <c r="H19" s="87"/>
      <c r="I19" s="87"/>
      <c r="J19" s="87"/>
      <c r="K19" s="62">
        <f t="shared" si="2"/>
        <v>0</v>
      </c>
      <c r="L19" s="49">
        <f>VLOOKUP(A19,'GIA BAN'!B16:G91,6,0)*K19</f>
        <v>0</v>
      </c>
    </row>
    <row r="20" spans="1:12" s="83" customFormat="1" ht="20.2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5" t="str">
        <f>VLOOKUP(A20,'GIA BAN'!B17:G91,3,0)</f>
        <v>400gr</v>
      </c>
      <c r="D20" s="87"/>
      <c r="E20" s="87"/>
      <c r="F20" s="87"/>
      <c r="G20" s="87"/>
      <c r="H20" s="87"/>
      <c r="I20" s="87"/>
      <c r="J20" s="87"/>
      <c r="K20" s="62">
        <f t="shared" si="2"/>
        <v>0</v>
      </c>
      <c r="L20" s="49">
        <f>VLOOKUP(A20,'GIA BAN'!B17:G92,6,0)*K20</f>
        <v>0</v>
      </c>
    </row>
    <row r="21" spans="1:12" s="83" customFormat="1" ht="20.25" customHeight="1" x14ac:dyDescent="0.25">
      <c r="A21" s="15" t="s">
        <v>29</v>
      </c>
      <c r="B21" s="6" t="str">
        <f>VLOOKUP(A21,'GIA BAN'!B18:G92,2,0)</f>
        <v>Kẹo dừa  béo</v>
      </c>
      <c r="C21" s="85" t="str">
        <f>VLOOKUP(A21,'GIA BAN'!B18:G92,3,0)</f>
        <v>400gr</v>
      </c>
      <c r="D21" s="87"/>
      <c r="E21" s="87"/>
      <c r="F21" s="87"/>
      <c r="G21" s="87"/>
      <c r="H21" s="87"/>
      <c r="I21" s="87"/>
      <c r="J21" s="87"/>
      <c r="K21" s="62">
        <f t="shared" si="2"/>
        <v>0</v>
      </c>
      <c r="L21" s="49">
        <f>VLOOKUP(A21,'GIA BAN'!B18:G93,6,0)*K21</f>
        <v>0</v>
      </c>
    </row>
    <row r="22" spans="1:12" s="83" customFormat="1" ht="20.2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7"/>
      <c r="E22" s="87"/>
      <c r="F22" s="87"/>
      <c r="G22" s="87"/>
      <c r="H22" s="87"/>
      <c r="I22" s="87"/>
      <c r="J22" s="87"/>
      <c r="K22" s="62">
        <f t="shared" si="2"/>
        <v>0</v>
      </c>
      <c r="L22" s="49">
        <f>VLOOKUP(A22,'GIA BAN'!B19:G94,6,0)*K22</f>
        <v>0</v>
      </c>
    </row>
    <row r="23" spans="1:12" s="83" customFormat="1" ht="20.2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7"/>
      <c r="E23" s="87"/>
      <c r="F23" s="87"/>
      <c r="G23" s="87"/>
      <c r="H23" s="87"/>
      <c r="I23" s="87"/>
      <c r="J23" s="87"/>
      <c r="K23" s="62">
        <f t="shared" si="2"/>
        <v>0</v>
      </c>
      <c r="L23" s="49">
        <f>VLOOKUP(A23,'GIA BAN'!B20:G95,6,0)*K23</f>
        <v>0</v>
      </c>
    </row>
    <row r="24" spans="1:12" s="83" customFormat="1" ht="20.2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7"/>
      <c r="E24" s="87"/>
      <c r="F24" s="87"/>
      <c r="G24" s="87"/>
      <c r="H24" s="87"/>
      <c r="I24" s="87"/>
      <c r="J24" s="87"/>
      <c r="K24" s="62">
        <f t="shared" si="2"/>
        <v>0</v>
      </c>
      <c r="L24" s="49">
        <f>VLOOKUP(A24,'GIA BAN'!B21:G96,6,0)*K24</f>
        <v>0</v>
      </c>
    </row>
    <row r="25" spans="1:12" s="83" customFormat="1" ht="20.2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7"/>
      <c r="E25" s="87"/>
      <c r="F25" s="87"/>
      <c r="G25" s="87"/>
      <c r="H25" s="87"/>
      <c r="I25" s="87"/>
      <c r="J25" s="87"/>
      <c r="K25" s="62">
        <f t="shared" si="2"/>
        <v>0</v>
      </c>
      <c r="L25" s="49">
        <f>VLOOKUP(A25,'GIA BAN'!B22:G97,6,0)*K25</f>
        <v>0</v>
      </c>
    </row>
    <row r="26" spans="1:12" s="83" customFormat="1" ht="20.2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7"/>
      <c r="E26" s="87"/>
      <c r="F26" s="87"/>
      <c r="G26" s="87"/>
      <c r="H26" s="87"/>
      <c r="I26" s="87"/>
      <c r="J26" s="87"/>
      <c r="K26" s="62">
        <f t="shared" si="2"/>
        <v>0</v>
      </c>
      <c r="L26" s="49">
        <f>VLOOKUP(A26,'GIA BAN'!B23:G98,6,0)*K26</f>
        <v>0</v>
      </c>
    </row>
    <row r="27" spans="1:12" s="83" customFormat="1" ht="20.25" customHeight="1" x14ac:dyDescent="0.25">
      <c r="A27" s="15" t="s">
        <v>30</v>
      </c>
      <c r="B27" s="6" t="str">
        <f>VLOOKUP(A27,'GIA BAN'!B24:G98,2,0)</f>
        <v>Kẹo dừa thập cẩm viên lớn</v>
      </c>
      <c r="C27" s="85" t="str">
        <f>VLOOKUP(A27,'GIA BAN'!B24:G98,3,0)</f>
        <v>540gr</v>
      </c>
      <c r="D27" s="87"/>
      <c r="E27" s="87"/>
      <c r="F27" s="87"/>
      <c r="G27" s="87"/>
      <c r="H27" s="87"/>
      <c r="I27" s="87"/>
      <c r="J27" s="87"/>
      <c r="K27" s="62">
        <f t="shared" si="2"/>
        <v>0</v>
      </c>
      <c r="L27" s="49">
        <f>VLOOKUP(A27,'GIA BAN'!B24:G99,6,0)*K27</f>
        <v>0</v>
      </c>
    </row>
    <row r="28" spans="1:12" s="83" customFormat="1" ht="20.25" customHeight="1" x14ac:dyDescent="0.25">
      <c r="A28" s="15"/>
      <c r="B28" s="16" t="s">
        <v>33</v>
      </c>
      <c r="C28" s="85"/>
      <c r="D28" s="87"/>
      <c r="E28" s="87"/>
      <c r="F28" s="87"/>
      <c r="G28" s="87"/>
      <c r="H28" s="87"/>
      <c r="I28" s="87"/>
      <c r="J28" s="87"/>
      <c r="K28" s="62">
        <f t="shared" si="2"/>
        <v>0</v>
      </c>
      <c r="L28" s="49"/>
    </row>
    <row r="29" spans="1:12" s="83" customFormat="1" ht="20.25" customHeight="1" x14ac:dyDescent="0.25">
      <c r="A29" s="15" t="s">
        <v>34</v>
      </c>
      <c r="B29" s="6" t="str">
        <f>VLOOKUP(A29,'GIA BAN'!B26:G95,2,0)</f>
        <v>Kẹo dừa dẻo sầu riêng</v>
      </c>
      <c r="C29" s="85" t="str">
        <f>VLOOKUP(A29,'GIA BAN'!B26:G100,3,0)</f>
        <v>250gr</v>
      </c>
      <c r="D29" s="87">
        <v>120</v>
      </c>
      <c r="E29" s="87"/>
      <c r="F29" s="87"/>
      <c r="G29" s="87"/>
      <c r="H29" s="87"/>
      <c r="I29" s="87">
        <v>80</v>
      </c>
      <c r="J29" s="87"/>
      <c r="K29" s="62">
        <f t="shared" si="2"/>
        <v>200</v>
      </c>
      <c r="L29" s="49">
        <f>VLOOKUP(A29,'GIA BAN'!B26:G101,6,0)*K29</f>
        <v>5360000</v>
      </c>
    </row>
    <row r="30" spans="1:12" s="83" customFormat="1" ht="20.25" customHeight="1" x14ac:dyDescent="0.25">
      <c r="A30" s="15" t="s">
        <v>37</v>
      </c>
      <c r="B30" s="6" t="str">
        <f>VLOOKUP(A30,'GIA BAN'!B27:G96,2,0)</f>
        <v>Kẹo dừa dẻo đậu phộng -béo</v>
      </c>
      <c r="C30" s="85" t="str">
        <f>VLOOKUP(A30,'GIA BAN'!B27:G101,3,0)</f>
        <v>250gr</v>
      </c>
      <c r="D30" s="87">
        <v>120</v>
      </c>
      <c r="E30" s="87"/>
      <c r="F30" s="87"/>
      <c r="G30" s="87"/>
      <c r="H30" s="87"/>
      <c r="I30" s="87"/>
      <c r="J30" s="87"/>
      <c r="K30" s="62">
        <f t="shared" si="2"/>
        <v>120</v>
      </c>
      <c r="L30" s="49">
        <f>VLOOKUP(A30,'GIA BAN'!B27:G102,6,0)*K30</f>
        <v>3216000</v>
      </c>
    </row>
    <row r="31" spans="1:12" s="83" customFormat="1" ht="20.25" customHeight="1" x14ac:dyDescent="0.25">
      <c r="A31" s="15" t="s">
        <v>39</v>
      </c>
      <c r="B31" s="6" t="str">
        <f>VLOOKUP(A31,'GIA BAN'!B28:G97,2,0)</f>
        <v>Kẹo dừa dẻo lá dứa</v>
      </c>
      <c r="C31" s="85" t="str">
        <f>VLOOKUP(A31,'GIA BAN'!B28:G102,3,0)</f>
        <v>250gr</v>
      </c>
      <c r="D31" s="87">
        <v>120</v>
      </c>
      <c r="E31" s="87"/>
      <c r="F31" s="87"/>
      <c r="G31" s="87"/>
      <c r="H31" s="87"/>
      <c r="I31" s="87"/>
      <c r="J31" s="87"/>
      <c r="K31" s="62">
        <f t="shared" si="2"/>
        <v>120</v>
      </c>
      <c r="L31" s="49">
        <f>VLOOKUP(A31,'GIA BAN'!B28:G103,6,0)*K31</f>
        <v>3168000</v>
      </c>
    </row>
    <row r="32" spans="1:12" s="83" customFormat="1" ht="20.25" customHeight="1" x14ac:dyDescent="0.25">
      <c r="A32" s="15" t="s">
        <v>41</v>
      </c>
      <c r="B32" s="6" t="str">
        <f>VLOOKUP(A32,'GIA BAN'!B29:G98,2,0)</f>
        <v>Kẹo dừa dẻo môn</v>
      </c>
      <c r="C32" s="85" t="str">
        <f>VLOOKUP(A32,'GIA BAN'!B29:G103,3,0)</f>
        <v>250gr</v>
      </c>
      <c r="D32" s="87">
        <v>120</v>
      </c>
      <c r="E32" s="87"/>
      <c r="F32" s="87"/>
      <c r="G32" s="87"/>
      <c r="H32" s="87"/>
      <c r="I32" s="87"/>
      <c r="J32" s="87"/>
      <c r="K32" s="62">
        <f t="shared" si="2"/>
        <v>120</v>
      </c>
      <c r="L32" s="49">
        <f>VLOOKUP(A32,'GIA BAN'!B29:G104,6,0)*K32</f>
        <v>3168000</v>
      </c>
    </row>
    <row r="33" spans="1:12" s="83" customFormat="1" ht="20.2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5" t="str">
        <f>VLOOKUP(A33,'GIA BAN'!B30:G104,3,0)</f>
        <v>250gr</v>
      </c>
      <c r="D33" s="87">
        <v>120</v>
      </c>
      <c r="E33" s="87"/>
      <c r="F33" s="87"/>
      <c r="G33" s="87"/>
      <c r="H33" s="87"/>
      <c r="I33" s="87"/>
      <c r="J33" s="87"/>
      <c r="K33" s="62">
        <f t="shared" si="2"/>
        <v>120</v>
      </c>
      <c r="L33" s="49">
        <f>VLOOKUP(A33,'GIA BAN'!B30:G105,6,0)*K33</f>
        <v>3168000</v>
      </c>
    </row>
    <row r="34" spans="1:12" s="83" customFormat="1" ht="20.25" customHeight="1" x14ac:dyDescent="0.25">
      <c r="A34" s="15"/>
      <c r="B34" s="16" t="s">
        <v>45</v>
      </c>
      <c r="C34" s="85"/>
      <c r="D34" s="87"/>
      <c r="E34" s="87"/>
      <c r="F34" s="87"/>
      <c r="G34" s="87"/>
      <c r="H34" s="87"/>
      <c r="I34" s="87"/>
      <c r="J34" s="87"/>
      <c r="K34" s="62">
        <f t="shared" si="2"/>
        <v>0</v>
      </c>
      <c r="L34" s="49"/>
    </row>
    <row r="35" spans="1:12" s="83" customFormat="1" ht="20.25" customHeight="1" x14ac:dyDescent="0.25">
      <c r="A35" s="15" t="s">
        <v>46</v>
      </c>
      <c r="B35" s="6" t="str">
        <f>VLOOKUP(A35,'GIA BAN'!B32:G101,2,0)</f>
        <v>Kẹo dừa sữa sầu riêng - 40viên</v>
      </c>
      <c r="C35" s="85" t="str">
        <f>VLOOKUP(A35,'GIA BAN'!B32:G101,3,0)</f>
        <v>200gr</v>
      </c>
      <c r="D35" s="87"/>
      <c r="E35" s="87"/>
      <c r="F35" s="87"/>
      <c r="G35" s="87"/>
      <c r="H35" s="87"/>
      <c r="I35" s="87"/>
      <c r="J35" s="87"/>
      <c r="K35" s="62">
        <f t="shared" si="2"/>
        <v>0</v>
      </c>
      <c r="L35" s="49">
        <f>VLOOKUP(A35,'GIA BAN'!B32:G107,6,0)*K35</f>
        <v>0</v>
      </c>
    </row>
    <row r="36" spans="1:12" s="83" customFormat="1" ht="20.25" customHeight="1" x14ac:dyDescent="0.25">
      <c r="A36" s="15" t="s">
        <v>49</v>
      </c>
      <c r="B36" s="6" t="str">
        <f>VLOOKUP(A36,'GIA BAN'!B33:G102,2,0)</f>
        <v>Kẹo dừa sữa ca cao - 40viên</v>
      </c>
      <c r="C36" s="85" t="str">
        <f>VLOOKUP(A36,'GIA BAN'!B33:G102,3,0)</f>
        <v>200gr</v>
      </c>
      <c r="D36" s="87"/>
      <c r="E36" s="87"/>
      <c r="F36" s="87"/>
      <c r="G36" s="87"/>
      <c r="H36" s="87"/>
      <c r="I36" s="87"/>
      <c r="J36" s="87"/>
      <c r="K36" s="62">
        <f t="shared" si="2"/>
        <v>0</v>
      </c>
      <c r="L36" s="49">
        <f>VLOOKUP(A36,'GIA BAN'!B33:G108,6,0)*K36</f>
        <v>0</v>
      </c>
    </row>
    <row r="37" spans="1:12" s="83" customFormat="1" ht="20.25" customHeight="1" x14ac:dyDescent="0.25">
      <c r="A37" s="15" t="s">
        <v>51</v>
      </c>
      <c r="B37" s="6" t="str">
        <f>VLOOKUP(A37,'GIA BAN'!B34:G103,2,0)</f>
        <v>Kẹo dừa sữa lá dứa - 40viên</v>
      </c>
      <c r="C37" s="85" t="str">
        <f>VLOOKUP(A37,'GIA BAN'!B34:G103,3,0)</f>
        <v>200gr</v>
      </c>
      <c r="D37" s="87"/>
      <c r="E37" s="87"/>
      <c r="F37" s="87"/>
      <c r="G37" s="87"/>
      <c r="H37" s="87"/>
      <c r="I37" s="87"/>
      <c r="J37" s="87"/>
      <c r="K37" s="62">
        <f t="shared" si="2"/>
        <v>0</v>
      </c>
      <c r="L37" s="49">
        <f>VLOOKUP(A37,'GIA BAN'!B34:G109,6,0)*K37</f>
        <v>0</v>
      </c>
    </row>
    <row r="38" spans="1:12" s="83" customFormat="1" ht="20.25" customHeight="1" x14ac:dyDescent="0.25">
      <c r="A38" s="15" t="s">
        <v>53</v>
      </c>
      <c r="B38" s="6" t="str">
        <f>VLOOKUP(A38,'GIA BAN'!B35:G104,2,0)</f>
        <v>Kẹo dừa sữa sầu riêng - 48viên</v>
      </c>
      <c r="C38" s="85" t="str">
        <f>VLOOKUP(A38,'GIA BAN'!B35:G104,3,0)</f>
        <v>400gr</v>
      </c>
      <c r="D38" s="87"/>
      <c r="E38" s="87"/>
      <c r="F38" s="87"/>
      <c r="G38" s="87"/>
      <c r="H38" s="87"/>
      <c r="I38" s="87"/>
      <c r="J38" s="87"/>
      <c r="K38" s="62">
        <f t="shared" si="2"/>
        <v>0</v>
      </c>
      <c r="L38" s="49">
        <f>VLOOKUP(A38,'GIA BAN'!B35:G110,6,0)*K38</f>
        <v>0</v>
      </c>
    </row>
    <row r="39" spans="1:12" s="83" customFormat="1" ht="20.2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5" t="str">
        <f>VLOOKUP(A39,'GIA BAN'!B36:G105,3,0)</f>
        <v>400gr</v>
      </c>
      <c r="D39" s="87"/>
      <c r="E39" s="87"/>
      <c r="F39" s="87"/>
      <c r="G39" s="87"/>
      <c r="H39" s="87"/>
      <c r="I39" s="87"/>
      <c r="J39" s="87"/>
      <c r="K39" s="62">
        <f t="shared" ref="K39:K70" si="3">SUM(D39:J39)</f>
        <v>0</v>
      </c>
      <c r="L39" s="49">
        <f>VLOOKUP(A39,'GIA BAN'!B36:G111,6,0)*K39</f>
        <v>0</v>
      </c>
    </row>
    <row r="40" spans="1:12" s="83" customFormat="1" ht="20.25" customHeight="1" x14ac:dyDescent="0.25">
      <c r="A40" s="15" t="s">
        <v>57</v>
      </c>
      <c r="B40" s="6" t="str">
        <f>VLOOKUP(A40,'GIA BAN'!B37:G106,2,0)</f>
        <v>Kẹo dừa sữa lá dứa - 48viên</v>
      </c>
      <c r="C40" s="85" t="str">
        <f>VLOOKUP(A40,'GIA BAN'!B37:G106,3,0)</f>
        <v>400gr</v>
      </c>
      <c r="D40" s="87"/>
      <c r="E40" s="87"/>
      <c r="F40" s="87"/>
      <c r="G40" s="87"/>
      <c r="H40" s="87"/>
      <c r="I40" s="87"/>
      <c r="J40" s="87"/>
      <c r="K40" s="62">
        <f t="shared" si="3"/>
        <v>0</v>
      </c>
      <c r="L40" s="49">
        <f>VLOOKUP(A40,'GIA BAN'!B37:G112,6,0)*K40</f>
        <v>0</v>
      </c>
    </row>
    <row r="41" spans="1:12" s="83" customFormat="1" ht="20.25" customHeight="1" x14ac:dyDescent="0.25">
      <c r="A41" s="15" t="s">
        <v>59</v>
      </c>
      <c r="B41" s="6" t="str">
        <f>VLOOKUP(A41,'GIA BAN'!B38:G107,2,0)</f>
        <v>Kẹo dừa sữa ca cao - 48viên</v>
      </c>
      <c r="C41" s="85" t="str">
        <f>VLOOKUP(A41,'GIA BAN'!B38:G107,3,0)</f>
        <v>400gr</v>
      </c>
      <c r="D41" s="87"/>
      <c r="E41" s="87"/>
      <c r="F41" s="87"/>
      <c r="G41" s="87"/>
      <c r="H41" s="87"/>
      <c r="I41" s="87"/>
      <c r="J41" s="87"/>
      <c r="K41" s="62">
        <f t="shared" si="3"/>
        <v>0</v>
      </c>
      <c r="L41" s="49">
        <f>VLOOKUP(A41,'GIA BAN'!B38:G113,6,0)*K41</f>
        <v>0</v>
      </c>
    </row>
    <row r="42" spans="1:12" s="83" customFormat="1" ht="20.25" customHeight="1" x14ac:dyDescent="0.25">
      <c r="A42" s="15" t="s">
        <v>61</v>
      </c>
      <c r="B42" s="6" t="str">
        <f>VLOOKUP(A42,'GIA BAN'!B39:G108,2,0)</f>
        <v>Kẹo dừa cao cấp trắng - 80viên</v>
      </c>
      <c r="C42" s="85" t="str">
        <f>VLOOKUP(A42,'GIA BAN'!B39:G108,3,0)</f>
        <v>400gr</v>
      </c>
      <c r="D42" s="87"/>
      <c r="E42" s="87"/>
      <c r="F42" s="87"/>
      <c r="G42" s="87"/>
      <c r="H42" s="87"/>
      <c r="I42" s="87"/>
      <c r="J42" s="87"/>
      <c r="K42" s="62">
        <f t="shared" si="3"/>
        <v>0</v>
      </c>
      <c r="L42" s="49">
        <f>VLOOKUP(A42,'GIA BAN'!B39:G114,6,0)*K42</f>
        <v>0</v>
      </c>
    </row>
    <row r="43" spans="1:12" s="83" customFormat="1" ht="20.25" customHeight="1" x14ac:dyDescent="0.25">
      <c r="A43" s="15" t="s">
        <v>63</v>
      </c>
      <c r="B43" s="6" t="str">
        <f>VLOOKUP(A43,'GIA BAN'!B40:G109,2,0)</f>
        <v>Kẹo dừa cao cấp 4 màu - 80viên</v>
      </c>
      <c r="C43" s="85" t="str">
        <f>VLOOKUP(A43,'GIA BAN'!B40:G109,3,0)</f>
        <v>400gr</v>
      </c>
      <c r="D43" s="87"/>
      <c r="E43" s="87"/>
      <c r="F43" s="87"/>
      <c r="G43" s="87"/>
      <c r="H43" s="87"/>
      <c r="I43" s="87"/>
      <c r="J43" s="87"/>
      <c r="K43" s="62">
        <f t="shared" si="3"/>
        <v>0</v>
      </c>
      <c r="L43" s="49">
        <f>VLOOKUP(A43,'GIA BAN'!B40:G115,6,0)*K43</f>
        <v>0</v>
      </c>
    </row>
    <row r="44" spans="1:12" s="83" customFormat="1" ht="20.2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5" t="str">
        <f>VLOOKUP(A44,'GIA BAN'!B41:G110,3,0)</f>
        <v>450gr</v>
      </c>
      <c r="D44" s="87"/>
      <c r="E44" s="87"/>
      <c r="F44" s="87"/>
      <c r="G44" s="87"/>
      <c r="H44" s="87"/>
      <c r="I44" s="87"/>
      <c r="J44" s="87"/>
      <c r="K44" s="62">
        <f t="shared" si="3"/>
        <v>0</v>
      </c>
      <c r="L44" s="49">
        <f>VLOOKUP(A44,'GIA BAN'!B41:G116,6,0)*K44</f>
        <v>0</v>
      </c>
    </row>
    <row r="45" spans="1:12" s="83" customFormat="1" ht="20.25" customHeight="1" x14ac:dyDescent="0.25">
      <c r="A45" s="15" t="s">
        <v>68</v>
      </c>
      <c r="B45" s="6" t="str">
        <f>VLOOKUP(A45,'GIA BAN'!B42:G111,2,0)</f>
        <v>Kẹo dừa sữa sầu riêng - 60viên</v>
      </c>
      <c r="C45" s="85" t="str">
        <f>VLOOKUP(A45,'GIA BAN'!B42:G111,3,0)</f>
        <v>450gr</v>
      </c>
      <c r="D45" s="87"/>
      <c r="E45" s="87"/>
      <c r="F45" s="87"/>
      <c r="G45" s="87"/>
      <c r="H45" s="87"/>
      <c r="I45" s="87"/>
      <c r="J45" s="87"/>
      <c r="K45" s="62">
        <f t="shared" si="3"/>
        <v>0</v>
      </c>
      <c r="L45" s="49">
        <f>VLOOKUP(A45,'GIA BAN'!B42:G117,6,0)*K45</f>
        <v>0</v>
      </c>
    </row>
    <row r="46" spans="1:12" s="83" customFormat="1" ht="20.25" customHeight="1" x14ac:dyDescent="0.25">
      <c r="A46" s="15" t="s">
        <v>70</v>
      </c>
      <c r="B46" s="6" t="str">
        <f>VLOOKUP(A46,'GIA BAN'!B43:G112,2,0)</f>
        <v>Kẹo dừa sữa ca cao - 60viên</v>
      </c>
      <c r="C46" s="85" t="str">
        <f>VLOOKUP(A46,'GIA BAN'!B43:G112,3,0)</f>
        <v>450gr</v>
      </c>
      <c r="D46" s="87"/>
      <c r="E46" s="87"/>
      <c r="F46" s="87"/>
      <c r="G46" s="87"/>
      <c r="H46" s="87"/>
      <c r="I46" s="87"/>
      <c r="J46" s="87"/>
      <c r="K46" s="62">
        <f t="shared" si="3"/>
        <v>0</v>
      </c>
      <c r="L46" s="49">
        <f>VLOOKUP(A46,'GIA BAN'!B43:G118,6,0)*K46</f>
        <v>0</v>
      </c>
    </row>
    <row r="47" spans="1:12" s="83" customFormat="1" ht="20.25" customHeight="1" x14ac:dyDescent="0.25">
      <c r="A47" s="15" t="s">
        <v>72</v>
      </c>
      <c r="B47" s="6" t="str">
        <f>VLOOKUP(A47,'GIA BAN'!B44:G113,2,0)</f>
        <v>Kẹo dừa sữa sầu riêng - 60viên</v>
      </c>
      <c r="C47" s="85" t="str">
        <f>VLOOKUP(A47,'GIA BAN'!B44:G113,3,0)</f>
        <v>500gr</v>
      </c>
      <c r="D47" s="87"/>
      <c r="E47" s="87"/>
      <c r="F47" s="87"/>
      <c r="G47" s="87"/>
      <c r="H47" s="87"/>
      <c r="I47" s="87"/>
      <c r="J47" s="87"/>
      <c r="K47" s="62">
        <f t="shared" si="3"/>
        <v>0</v>
      </c>
      <c r="L47" s="49">
        <f>VLOOKUP(A47,'GIA BAN'!B44:G119,6,0)*K47</f>
        <v>0</v>
      </c>
    </row>
    <row r="48" spans="1:12" s="83" customFormat="1" ht="20.2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5" t="str">
        <f>VLOOKUP(A48,'GIA BAN'!B45:G114,3,0)</f>
        <v>500gr</v>
      </c>
      <c r="D48" s="87"/>
      <c r="E48" s="87"/>
      <c r="F48" s="87"/>
      <c r="G48" s="87"/>
      <c r="H48" s="87"/>
      <c r="I48" s="87"/>
      <c r="J48" s="87"/>
      <c r="K48" s="62">
        <f t="shared" si="3"/>
        <v>0</v>
      </c>
      <c r="L48" s="49">
        <f>VLOOKUP(A48,'GIA BAN'!B45:G120,6,0)*K48</f>
        <v>0</v>
      </c>
    </row>
    <row r="49" spans="1:12" s="83" customFormat="1" ht="20.25" customHeight="1" x14ac:dyDescent="0.25">
      <c r="A49" s="15" t="s">
        <v>74</v>
      </c>
      <c r="B49" s="6" t="str">
        <f>VLOOKUP(A49,'GIA BAN'!B46:G115,2,0)</f>
        <v>Kẹo dừa sữa ca cao - 60viên</v>
      </c>
      <c r="C49" s="85" t="str">
        <f>VLOOKUP(A49,'GIA BAN'!B46:G115,3,0)</f>
        <v>500gr</v>
      </c>
      <c r="D49" s="87"/>
      <c r="E49" s="87"/>
      <c r="F49" s="87"/>
      <c r="G49" s="87"/>
      <c r="H49" s="87"/>
      <c r="I49" s="87"/>
      <c r="J49" s="87"/>
      <c r="K49" s="62">
        <f t="shared" si="3"/>
        <v>0</v>
      </c>
      <c r="L49" s="49">
        <f>VLOOKUP(A49,'GIA BAN'!B46:G121,6,0)*K49</f>
        <v>0</v>
      </c>
    </row>
    <row r="50" spans="1:12" s="83" customFormat="1" ht="20.25" customHeight="1" x14ac:dyDescent="0.25">
      <c r="A50" s="15" t="s">
        <v>75</v>
      </c>
      <c r="B50" s="6" t="str">
        <f>VLOOKUP(A50,'GIA BAN'!B47:G116,2,0)</f>
        <v>Kẹo dừa sữa lá dứa - 48viên</v>
      </c>
      <c r="C50" s="85" t="str">
        <f>VLOOKUP(A50,'GIA BAN'!B47:G116,3,0)</f>
        <v>350gr</v>
      </c>
      <c r="D50" s="87"/>
      <c r="E50" s="87"/>
      <c r="F50" s="87"/>
      <c r="G50" s="87"/>
      <c r="H50" s="87"/>
      <c r="I50" s="87"/>
      <c r="J50" s="87"/>
      <c r="K50" s="62">
        <f t="shared" si="3"/>
        <v>0</v>
      </c>
      <c r="L50" s="49">
        <f>VLOOKUP(A50,'GIA BAN'!B47:G122,6,0)*K50</f>
        <v>0</v>
      </c>
    </row>
    <row r="51" spans="1:12" s="83" customFormat="1" ht="20.25" customHeight="1" x14ac:dyDescent="0.25">
      <c r="A51" s="10"/>
      <c r="B51" s="16" t="s">
        <v>77</v>
      </c>
      <c r="C51" s="84"/>
      <c r="D51" s="87"/>
      <c r="E51" s="87"/>
      <c r="F51" s="87"/>
      <c r="G51" s="87"/>
      <c r="H51" s="87"/>
      <c r="I51" s="87"/>
      <c r="J51" s="87"/>
      <c r="K51" s="62">
        <f t="shared" si="3"/>
        <v>0</v>
      </c>
      <c r="L51" s="49"/>
    </row>
    <row r="52" spans="1:12" s="83" customFormat="1" ht="20.25" customHeight="1" x14ac:dyDescent="0.25">
      <c r="A52" s="15" t="s">
        <v>78</v>
      </c>
      <c r="B52" s="6" t="str">
        <f>VLOOKUP(A52,'GIA BAN'!B49:G118,2,0)</f>
        <v>Kẹo dừa tổng hợp</v>
      </c>
      <c r="C52" s="85" t="str">
        <f>VLOOKUP(A52,'GIA BAN'!B49:G118,3,0)</f>
        <v>500gr</v>
      </c>
      <c r="D52" s="87"/>
      <c r="E52" s="87"/>
      <c r="F52" s="87"/>
      <c r="G52" s="87"/>
      <c r="H52" s="87"/>
      <c r="I52" s="87"/>
      <c r="J52" s="87"/>
      <c r="K52" s="62">
        <f t="shared" si="3"/>
        <v>0</v>
      </c>
      <c r="L52" s="49">
        <f>VLOOKUP(A52,'GIA BAN'!B49:G124,6,0)*K52</f>
        <v>0</v>
      </c>
    </row>
    <row r="53" spans="1:12" s="83" customFormat="1" ht="20.25" customHeight="1" x14ac:dyDescent="0.25">
      <c r="A53" s="15" t="s">
        <v>80</v>
      </c>
      <c r="B53" s="6" t="str">
        <f>VLOOKUP(A53,'GIA BAN'!B50:G119,2,0)</f>
        <v>Kẹo dừa tổng hợp</v>
      </c>
      <c r="C53" s="85" t="str">
        <f>VLOOKUP(A53,'GIA BAN'!B50:G119,3,0)</f>
        <v>200gr</v>
      </c>
      <c r="D53" s="87"/>
      <c r="E53" s="87"/>
      <c r="F53" s="87"/>
      <c r="G53" s="87"/>
      <c r="H53" s="87"/>
      <c r="I53" s="87"/>
      <c r="J53" s="87"/>
      <c r="K53" s="62">
        <f t="shared" si="3"/>
        <v>0</v>
      </c>
      <c r="L53" s="49">
        <f>VLOOKUP(A53,'GIA BAN'!B50:G125,6,0)*K53</f>
        <v>0</v>
      </c>
    </row>
    <row r="54" spans="1:12" s="83" customFormat="1" ht="20.25" customHeight="1" x14ac:dyDescent="0.25">
      <c r="A54" s="15" t="s">
        <v>81</v>
      </c>
      <c r="B54" s="6" t="str">
        <f>VLOOKUP(A54,'GIA BAN'!B51:G120,2,0)</f>
        <v>Kẹo dừa tổng hợp (xá)</v>
      </c>
      <c r="C54" s="85" t="str">
        <f>VLOOKUP(A54,'GIA BAN'!B51:G120,3,0)</f>
        <v>1 kg</v>
      </c>
      <c r="D54" s="87"/>
      <c r="E54" s="87"/>
      <c r="F54" s="87"/>
      <c r="G54" s="87"/>
      <c r="H54" s="87"/>
      <c r="I54" s="87"/>
      <c r="J54" s="87"/>
      <c r="K54" s="62">
        <f t="shared" si="3"/>
        <v>0</v>
      </c>
      <c r="L54" s="49">
        <f>VLOOKUP(A54,'GIA BAN'!B51:G126,6,0)*K54</f>
        <v>0</v>
      </c>
    </row>
    <row r="55" spans="1:12" s="83" customFormat="1" ht="20.2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7"/>
      <c r="E55" s="87"/>
      <c r="F55" s="87"/>
      <c r="G55" s="87"/>
      <c r="H55" s="87"/>
      <c r="I55" s="87"/>
      <c r="J55" s="87"/>
      <c r="K55" s="62">
        <f t="shared" si="3"/>
        <v>0</v>
      </c>
      <c r="L55" s="49">
        <f>VLOOKUP(A55,'GIA BAN'!B52:G127,6,0)*K55</f>
        <v>0</v>
      </c>
    </row>
    <row r="56" spans="1:12" s="83" customFormat="1" ht="20.25" customHeight="1" x14ac:dyDescent="0.25">
      <c r="A56" s="15"/>
      <c r="B56" s="16" t="s">
        <v>84</v>
      </c>
      <c r="C56" s="84"/>
      <c r="D56" s="87"/>
      <c r="E56" s="87"/>
      <c r="F56" s="87"/>
      <c r="G56" s="87"/>
      <c r="H56" s="87"/>
      <c r="I56" s="87"/>
      <c r="J56" s="87"/>
      <c r="K56" s="62">
        <f t="shared" si="3"/>
        <v>0</v>
      </c>
      <c r="L56" s="49"/>
    </row>
    <row r="57" spans="1:12" s="83" customFormat="1" ht="20.2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5" t="str">
        <f>VLOOKUP(A57,'GIA BAN'!B54:G122,3,0)</f>
        <v>500gr</v>
      </c>
      <c r="D57" s="87"/>
      <c r="E57" s="87">
        <v>50</v>
      </c>
      <c r="F57" s="87">
        <v>50</v>
      </c>
      <c r="G57" s="87">
        <v>375</v>
      </c>
      <c r="H57" s="87">
        <v>125</v>
      </c>
      <c r="I57" s="87"/>
      <c r="J57" s="87"/>
      <c r="K57" s="62">
        <f t="shared" si="3"/>
        <v>600</v>
      </c>
      <c r="L57" s="49">
        <f>VLOOKUP(A57,'GIA BAN'!B54:G129,6,0)*K57</f>
        <v>27720000</v>
      </c>
    </row>
    <row r="58" spans="1:12" s="83" customFormat="1" ht="20.2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5" t="str">
        <f>VLOOKUP(A58,'GIA BAN'!B55:G123,3,0)</f>
        <v>200gr</v>
      </c>
      <c r="D58" s="87"/>
      <c r="E58" s="87">
        <v>250</v>
      </c>
      <c r="F58" s="87">
        <v>250</v>
      </c>
      <c r="G58" s="87">
        <v>250</v>
      </c>
      <c r="H58" s="87"/>
      <c r="I58" s="87"/>
      <c r="J58" s="87"/>
      <c r="K58" s="62">
        <f t="shared" si="3"/>
        <v>750</v>
      </c>
      <c r="L58" s="49">
        <f>VLOOKUP(A58,'GIA BAN'!B55:G130,6,0)*K58</f>
        <v>15375000</v>
      </c>
    </row>
    <row r="59" spans="1:12" s="83" customFormat="1" ht="20.25" customHeight="1" x14ac:dyDescent="0.25">
      <c r="A59" s="15" t="s">
        <v>87</v>
      </c>
      <c r="B59" s="6" t="str">
        <f>VLOOKUP(A59,'GIA BAN'!B56:G124,2,0)</f>
        <v>Kẹo dẻo xá</v>
      </c>
      <c r="C59" s="85" t="str">
        <f>VLOOKUP(A59,'GIA BAN'!B56:G124,3,0)</f>
        <v>1 kg</v>
      </c>
      <c r="D59" s="87"/>
      <c r="E59" s="87">
        <v>90</v>
      </c>
      <c r="F59" s="87">
        <v>90</v>
      </c>
      <c r="G59" s="87">
        <v>50</v>
      </c>
      <c r="H59" s="87"/>
      <c r="I59" s="87">
        <v>120</v>
      </c>
      <c r="J59" s="87"/>
      <c r="K59" s="62">
        <f t="shared" si="3"/>
        <v>350</v>
      </c>
      <c r="L59" s="49">
        <f>VLOOKUP(A59,'GIA BAN'!B56:G131,6,0)*K59</f>
        <v>29575000</v>
      </c>
    </row>
    <row r="60" spans="1:12" s="83" customFormat="1" ht="20.25" customHeight="1" x14ac:dyDescent="0.25">
      <c r="A60" s="15" t="s">
        <v>89</v>
      </c>
      <c r="B60" s="6" t="str">
        <f>VLOOKUP(A60,'GIA BAN'!B57:G125,2,0)</f>
        <v>Kẹo dẻo sầu riêng</v>
      </c>
      <c r="C60" s="85" t="str">
        <f>VLOOKUP(A60,'GIA BAN'!B57:G125,3,0)</f>
        <v>500gr</v>
      </c>
      <c r="D60" s="87"/>
      <c r="E60" s="87"/>
      <c r="F60" s="87"/>
      <c r="G60" s="87"/>
      <c r="H60" s="87"/>
      <c r="I60" s="87"/>
      <c r="J60" s="87"/>
      <c r="K60" s="62">
        <f t="shared" si="3"/>
        <v>0</v>
      </c>
      <c r="L60" s="49">
        <f>VLOOKUP(A60,'GIA BAN'!B57:G132,6,0)*K60</f>
        <v>0</v>
      </c>
    </row>
    <row r="61" spans="1:12" s="83" customFormat="1" ht="20.25" customHeight="1" x14ac:dyDescent="0.25">
      <c r="A61" s="15" t="s">
        <v>91</v>
      </c>
      <c r="B61" s="6" t="str">
        <f>VLOOKUP(A61,'GIA BAN'!B58:G126,2,0)</f>
        <v>Kẹo dẻo đậu phộng</v>
      </c>
      <c r="C61" s="85" t="str">
        <f>VLOOKUP(A61,'GIA BAN'!B58:G126,3,0)</f>
        <v>500gr</v>
      </c>
      <c r="D61" s="87"/>
      <c r="E61" s="87"/>
      <c r="F61" s="87"/>
      <c r="G61" s="87"/>
      <c r="H61" s="87"/>
      <c r="I61" s="87"/>
      <c r="J61" s="87"/>
      <c r="K61" s="62">
        <f t="shared" si="3"/>
        <v>0</v>
      </c>
      <c r="L61" s="49">
        <f>VLOOKUP(A61,'GIA BAN'!B58:G133,6,0)*K61</f>
        <v>0</v>
      </c>
    </row>
    <row r="62" spans="1:12" s="83" customFormat="1" ht="20.25" customHeight="1" x14ac:dyDescent="0.25">
      <c r="A62" s="15" t="s">
        <v>93</v>
      </c>
      <c r="B62" s="6" t="str">
        <f>VLOOKUP(A62,'GIA BAN'!B59:G127,2,0)</f>
        <v>Kẹo dẻo Lá dứa</v>
      </c>
      <c r="C62" s="85" t="str">
        <f>VLOOKUP(A62,'GIA BAN'!B59:G127,3,0)</f>
        <v>500gr</v>
      </c>
      <c r="D62" s="87"/>
      <c r="E62" s="87"/>
      <c r="F62" s="87"/>
      <c r="G62" s="87"/>
      <c r="H62" s="87"/>
      <c r="I62" s="87"/>
      <c r="J62" s="87"/>
      <c r="K62" s="62">
        <f t="shared" si="3"/>
        <v>0</v>
      </c>
      <c r="L62" s="49">
        <f>VLOOKUP(A62,'GIA BAN'!B59:G134,6,0)*K62</f>
        <v>0</v>
      </c>
    </row>
    <row r="63" spans="1:12" s="83" customFormat="1" ht="20.25" customHeight="1" x14ac:dyDescent="0.25">
      <c r="A63" s="15" t="s">
        <v>95</v>
      </c>
      <c r="B63" s="6" t="str">
        <f>VLOOKUP(A63,'GIA BAN'!B60:G128,2,0)</f>
        <v>Kẹo dẻo Môn</v>
      </c>
      <c r="C63" s="85" t="str">
        <f>VLOOKUP(A63,'GIA BAN'!B60:G128,3,0)</f>
        <v>500gr</v>
      </c>
      <c r="D63" s="87"/>
      <c r="E63" s="87"/>
      <c r="F63" s="87"/>
      <c r="G63" s="87"/>
      <c r="H63" s="87"/>
      <c r="I63" s="87"/>
      <c r="J63" s="87"/>
      <c r="K63" s="62">
        <f t="shared" si="3"/>
        <v>0</v>
      </c>
      <c r="L63" s="49">
        <f>VLOOKUP(A63,'GIA BAN'!B60:G135,6,0)*K63</f>
        <v>0</v>
      </c>
    </row>
    <row r="64" spans="1:12" s="83" customFormat="1" ht="20.25" customHeight="1" x14ac:dyDescent="0.25">
      <c r="A64" s="15"/>
      <c r="B64" s="16" t="s">
        <v>97</v>
      </c>
      <c r="C64" s="85"/>
      <c r="D64" s="87"/>
      <c r="E64" s="87"/>
      <c r="F64" s="87"/>
      <c r="G64" s="87"/>
      <c r="H64" s="87"/>
      <c r="I64" s="87"/>
      <c r="J64" s="87"/>
      <c r="K64" s="62">
        <f t="shared" si="3"/>
        <v>0</v>
      </c>
      <c r="L64" s="49"/>
    </row>
    <row r="65" spans="1:12" s="83" customFormat="1" ht="20.25" customHeight="1" x14ac:dyDescent="0.25">
      <c r="A65" s="15" t="s">
        <v>98</v>
      </c>
      <c r="B65" s="6" t="str">
        <f>VLOOKUP(A65,'GIA BAN'!B62:G130,2,0)</f>
        <v>Kẹo chuối tươi</v>
      </c>
      <c r="C65" s="85" t="str">
        <f>VLOOKUP(A65,'GIA BAN'!B62:G130,3,0)</f>
        <v>1 kg</v>
      </c>
      <c r="D65" s="87"/>
      <c r="E65" s="87">
        <v>150</v>
      </c>
      <c r="F65" s="87">
        <v>150</v>
      </c>
      <c r="G65" s="87">
        <v>50</v>
      </c>
      <c r="H65" s="87"/>
      <c r="I65" s="87">
        <v>60</v>
      </c>
      <c r="J65" s="87"/>
      <c r="K65" s="62">
        <f t="shared" si="3"/>
        <v>410</v>
      </c>
      <c r="L65" s="49">
        <f>VLOOKUP(A65,'GIA BAN'!B62:G137,6,0)*K65</f>
        <v>27060000</v>
      </c>
    </row>
    <row r="66" spans="1:12" s="83" customFormat="1" ht="20.25" customHeight="1" x14ac:dyDescent="0.25">
      <c r="A66" s="15" t="s">
        <v>100</v>
      </c>
      <c r="B66" s="6" t="str">
        <f>VLOOKUP(A66,'GIA BAN'!B63:G131,2,0)</f>
        <v>Kẹo chuối tươi (gói)</v>
      </c>
      <c r="C66" s="85" t="str">
        <f>VLOOKUP(A66,'GIA BAN'!B63:G131,3,0)</f>
        <v>400gr</v>
      </c>
      <c r="D66" s="87"/>
      <c r="E66" s="87"/>
      <c r="F66" s="87"/>
      <c r="G66" s="87"/>
      <c r="H66" s="87">
        <v>250</v>
      </c>
      <c r="I66" s="87"/>
      <c r="J66" s="87"/>
      <c r="K66" s="62">
        <f t="shared" si="3"/>
        <v>250</v>
      </c>
      <c r="L66" s="49">
        <f>VLOOKUP(A66,'GIA BAN'!B63:G138,6,0)*K66</f>
        <v>6125000</v>
      </c>
    </row>
    <row r="67" spans="1:12" s="83" customFormat="1" ht="20.25" customHeight="1" x14ac:dyDescent="0.25">
      <c r="A67" s="15" t="s">
        <v>102</v>
      </c>
      <c r="B67" s="6" t="str">
        <f>VLOOKUP(A67,'GIA BAN'!B64:G132,2,0)</f>
        <v>Kẹo chuối tươi (túi)</v>
      </c>
      <c r="C67" s="85" t="str">
        <f>VLOOKUP(A67,'GIA BAN'!B64:G132,3,0)</f>
        <v>200gr</v>
      </c>
      <c r="D67" s="87"/>
      <c r="E67" s="87"/>
      <c r="F67" s="87"/>
      <c r="G67" s="87"/>
      <c r="H67" s="87"/>
      <c r="I67" s="87">
        <v>1200</v>
      </c>
      <c r="J67" s="87"/>
      <c r="K67" s="62">
        <f t="shared" si="3"/>
        <v>1200</v>
      </c>
      <c r="L67" s="49">
        <f>VLOOKUP(A67,'GIA BAN'!B64:G139,6,0)*K67</f>
        <v>19080000</v>
      </c>
    </row>
    <row r="68" spans="1:12" s="83" customFormat="1" ht="20.25" customHeight="1" x14ac:dyDescent="0.25">
      <c r="A68" s="15" t="s">
        <v>104</v>
      </c>
      <c r="B68" s="6" t="str">
        <f>VLOOKUP(A68,'GIA BAN'!B65:G133,2,0)</f>
        <v>Kẹo chuối đậu - mè</v>
      </c>
      <c r="C68" s="85" t="str">
        <f>VLOOKUP(A68,'GIA BAN'!B65:G133,3,0)</f>
        <v>1 kg</v>
      </c>
      <c r="D68" s="87"/>
      <c r="E68" s="87"/>
      <c r="F68" s="87"/>
      <c r="G68" s="87"/>
      <c r="H68" s="87"/>
      <c r="I68" s="87"/>
      <c r="J68" s="87"/>
      <c r="K68" s="62">
        <f t="shared" si="3"/>
        <v>0</v>
      </c>
      <c r="L68" s="49">
        <f>VLOOKUP(A68,'GIA BAN'!B65:G140,6,0)*K68</f>
        <v>0</v>
      </c>
    </row>
    <row r="69" spans="1:12" s="83" customFormat="1" ht="20.25" customHeight="1" x14ac:dyDescent="0.25">
      <c r="A69" s="15" t="s">
        <v>106</v>
      </c>
      <c r="B69" s="6" t="str">
        <f>VLOOKUP(A69,'GIA BAN'!B66:G134,2,0)</f>
        <v>Kẹo chuối đậu - mè (túi)</v>
      </c>
      <c r="C69" s="85" t="str">
        <f>VLOOKUP(A69,'GIA BAN'!B66:G134,3,0)</f>
        <v>200gr</v>
      </c>
      <c r="D69" s="87"/>
      <c r="E69" s="87"/>
      <c r="F69" s="87"/>
      <c r="G69" s="87"/>
      <c r="H69" s="87">
        <v>300</v>
      </c>
      <c r="I69" s="87">
        <v>600</v>
      </c>
      <c r="J69" s="87"/>
      <c r="K69" s="62">
        <f t="shared" si="3"/>
        <v>900</v>
      </c>
      <c r="L69" s="49">
        <f>VLOOKUP(A69,'GIA BAN'!B66:G141,6,0)*K69</f>
        <v>16650000</v>
      </c>
    </row>
    <row r="70" spans="1:12" s="83" customFormat="1" ht="20.25" customHeight="1" x14ac:dyDescent="0.25">
      <c r="A70" s="15" t="s">
        <v>108</v>
      </c>
      <c r="B70" s="6" t="str">
        <f>VLOOKUP(A70,'GIA BAN'!B67:G135,2,0)</f>
        <v>Kẹo chuối tươi (túi)</v>
      </c>
      <c r="C70" s="85" t="str">
        <f>VLOOKUP(A70,'GIA BAN'!B67:G135,3,0)</f>
        <v>500gr</v>
      </c>
      <c r="D70" s="87"/>
      <c r="E70" s="87">
        <v>210</v>
      </c>
      <c r="F70" s="87">
        <v>210</v>
      </c>
      <c r="G70" s="87">
        <v>300</v>
      </c>
      <c r="H70" s="87"/>
      <c r="I70" s="87"/>
      <c r="J70" s="87"/>
      <c r="K70" s="62">
        <f t="shared" si="3"/>
        <v>720</v>
      </c>
      <c r="L70" s="49">
        <f>VLOOKUP(A70,'GIA BAN'!B67:G142,6,0)*K70</f>
        <v>27144000</v>
      </c>
    </row>
    <row r="71" spans="1:12" s="83" customFormat="1" ht="20.25" customHeight="1" x14ac:dyDescent="0.25">
      <c r="A71" s="15" t="s">
        <v>109</v>
      </c>
      <c r="B71" s="6" t="str">
        <f>VLOOKUP(A71,'GIA BAN'!B68:G136,2,0)</f>
        <v>Kẹo chuối đậu - mè (túi)</v>
      </c>
      <c r="C71" s="85" t="str">
        <f>VLOOKUP(A71,'GIA BAN'!B68:G136,3,0)</f>
        <v>500gr</v>
      </c>
      <c r="D71" s="87"/>
      <c r="E71" s="87"/>
      <c r="F71" s="87"/>
      <c r="G71" s="87"/>
      <c r="H71" s="87">
        <v>150</v>
      </c>
      <c r="I71" s="87">
        <v>90</v>
      </c>
      <c r="J71" s="87"/>
      <c r="K71" s="62">
        <f t="shared" ref="K71:K81" si="4">SUM(D71:J71)</f>
        <v>240</v>
      </c>
      <c r="L71" s="49">
        <f>VLOOKUP(A71,'GIA BAN'!B68:G143,6,0)*K71</f>
        <v>10320000</v>
      </c>
    </row>
    <row r="72" spans="1:12" s="83" customFormat="1" ht="20.2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5" t="str">
        <f>VLOOKUP(A72,'GIA BAN'!B69:G137,3,0)</f>
        <v>450gr</v>
      </c>
      <c r="D72" s="87">
        <v>120</v>
      </c>
      <c r="E72" s="87">
        <v>210</v>
      </c>
      <c r="F72" s="87">
        <v>210</v>
      </c>
      <c r="G72" s="87">
        <v>300</v>
      </c>
      <c r="H72" s="87">
        <v>300</v>
      </c>
      <c r="I72" s="87"/>
      <c r="J72" s="87"/>
      <c r="K72" s="62">
        <f t="shared" si="4"/>
        <v>1140</v>
      </c>
      <c r="L72" s="49">
        <f>VLOOKUP(A72,'GIA BAN'!B69:G144,6,0)*K72</f>
        <v>42978000</v>
      </c>
    </row>
    <row r="73" spans="1:12" s="83" customFormat="1" ht="20.2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5" t="str">
        <f>VLOOKUP(A73,'GIA BAN'!B70:G138,3,0)</f>
        <v>1 kg</v>
      </c>
      <c r="D73" s="87"/>
      <c r="E73" s="87">
        <v>150</v>
      </c>
      <c r="F73" s="87">
        <v>150</v>
      </c>
      <c r="G73" s="87"/>
      <c r="H73" s="87">
        <v>150</v>
      </c>
      <c r="I73" s="87"/>
      <c r="J73" s="87"/>
      <c r="K73" s="62">
        <f t="shared" si="4"/>
        <v>450</v>
      </c>
      <c r="L73" s="49">
        <f>VLOOKUP(A73,'GIA BAN'!B70:G145,6,0)*K73</f>
        <v>33075000</v>
      </c>
    </row>
    <row r="74" spans="1:12" s="83" customFormat="1" ht="20.25" customHeight="1" x14ac:dyDescent="0.25">
      <c r="A74" s="15"/>
      <c r="B74" s="16" t="s">
        <v>113</v>
      </c>
      <c r="C74" s="85"/>
      <c r="D74" s="87"/>
      <c r="E74" s="87"/>
      <c r="F74" s="87"/>
      <c r="G74" s="87"/>
      <c r="H74" s="87"/>
      <c r="I74" s="87"/>
      <c r="J74" s="87"/>
      <c r="K74" s="62">
        <f t="shared" si="4"/>
        <v>0</v>
      </c>
      <c r="L74" s="49"/>
    </row>
    <row r="75" spans="1:12" s="83" customFormat="1" ht="20.25" customHeight="1" x14ac:dyDescent="0.25">
      <c r="A75" s="15" t="s">
        <v>114</v>
      </c>
      <c r="B75" s="6" t="str">
        <f>VLOOKUP(A75,'GIA BAN'!B72:G140,2,0)</f>
        <v>Bánh phồng sữa</v>
      </c>
      <c r="C75" s="85" t="str">
        <f>VLOOKUP(A75,'GIA BAN'!B72:G140,3,0)</f>
        <v>350gr</v>
      </c>
      <c r="D75" s="87"/>
      <c r="E75" s="87"/>
      <c r="F75" s="87"/>
      <c r="G75" s="87"/>
      <c r="H75" s="87"/>
      <c r="I75" s="87"/>
      <c r="J75" s="87"/>
      <c r="K75" s="62">
        <f t="shared" si="4"/>
        <v>0</v>
      </c>
      <c r="L75" s="49">
        <f>VLOOKUP(A75,'GIA BAN'!B72:G147,6,0)*K75</f>
        <v>0</v>
      </c>
    </row>
    <row r="76" spans="1:12" s="83" customFormat="1" ht="20.2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5" t="str">
        <f>VLOOKUP(A76,'GIA BAN'!B73:G141,3,0)</f>
        <v>450gr</v>
      </c>
      <c r="D76" s="87"/>
      <c r="E76" s="87"/>
      <c r="F76" s="87"/>
      <c r="G76" s="87"/>
      <c r="H76" s="87"/>
      <c r="I76" s="87"/>
      <c r="J76" s="87"/>
      <c r="K76" s="62">
        <f t="shared" si="4"/>
        <v>0</v>
      </c>
      <c r="L76" s="49">
        <f>VLOOKUP(A76,'GIA BAN'!B73:G148,6,0)*K76</f>
        <v>0</v>
      </c>
    </row>
    <row r="77" spans="1:12" s="83" customFormat="1" ht="20.2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7"/>
      <c r="E77" s="87"/>
      <c r="F77" s="87"/>
      <c r="G77" s="87"/>
      <c r="H77" s="87">
        <v>63</v>
      </c>
      <c r="I77" s="87"/>
      <c r="J77" s="87"/>
      <c r="K77" s="62">
        <f t="shared" si="4"/>
        <v>63</v>
      </c>
      <c r="L77" s="49">
        <f>VLOOKUP(A77,'GIA BAN'!B74:G149,6,0)*K77</f>
        <v>3087000</v>
      </c>
    </row>
    <row r="78" spans="1:12" s="83" customFormat="1" ht="20.2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7"/>
      <c r="E78" s="87"/>
      <c r="F78" s="87"/>
      <c r="G78" s="87"/>
      <c r="H78" s="87"/>
      <c r="I78" s="87"/>
      <c r="J78" s="87"/>
      <c r="K78" s="62">
        <f t="shared" si="4"/>
        <v>0</v>
      </c>
      <c r="L78" s="49">
        <f>VLOOKUP(A78,'GIA BAN'!B75:G150,6,0)*K78</f>
        <v>0</v>
      </c>
    </row>
    <row r="79" spans="1:12" s="83" customFormat="1" ht="20.2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7">
        <v>150</v>
      </c>
      <c r="E79" s="87"/>
      <c r="F79" s="87"/>
      <c r="G79" s="87"/>
      <c r="H79" s="87"/>
      <c r="I79" s="87"/>
      <c r="J79" s="87"/>
      <c r="K79" s="62">
        <f t="shared" si="4"/>
        <v>150</v>
      </c>
      <c r="L79" s="49">
        <f>VLOOKUP(A79,'GIA BAN'!B76:G151,6,0)*K79</f>
        <v>12705000</v>
      </c>
    </row>
    <row r="80" spans="1:12" s="83" customFormat="1" ht="20.2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7">
        <v>240</v>
      </c>
      <c r="E80" s="87"/>
      <c r="F80" s="87"/>
      <c r="G80" s="87"/>
      <c r="H80" s="87"/>
      <c r="I80" s="87"/>
      <c r="J80" s="87"/>
      <c r="K80" s="62">
        <f t="shared" si="4"/>
        <v>240</v>
      </c>
      <c r="L80" s="49">
        <f>VLOOKUP(A80,'GIA BAN'!B77:G152,6,0)*K80</f>
        <v>4368000</v>
      </c>
    </row>
    <row r="81" spans="1:12" s="83" customFormat="1" ht="20.2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7">
        <v>520</v>
      </c>
      <c r="E81" s="87"/>
      <c r="F81" s="87"/>
      <c r="G81" s="87"/>
      <c r="H81" s="87"/>
      <c r="I81" s="87"/>
      <c r="J81" s="87"/>
      <c r="K81" s="62">
        <f t="shared" si="4"/>
        <v>520</v>
      </c>
      <c r="L81" s="49">
        <f>VLOOKUP(A81,'GIA BAN'!B78:G153,6,0)*K81</f>
        <v>22308000</v>
      </c>
    </row>
    <row r="82" spans="1:12" ht="25.5" x14ac:dyDescent="0.25">
      <c r="A82" s="36"/>
      <c r="B82" s="36"/>
      <c r="C82" s="37"/>
      <c r="D82" s="35"/>
      <c r="E82" s="35"/>
      <c r="F82" s="35"/>
      <c r="G82" s="35"/>
      <c r="H82" s="35"/>
      <c r="I82" s="35"/>
      <c r="J82" s="35"/>
      <c r="K82" s="43">
        <f t="shared" ref="K82:L82" si="5">SUM(K7:K81)</f>
        <v>9313</v>
      </c>
      <c r="L82" s="43">
        <f t="shared" si="5"/>
        <v>330795000</v>
      </c>
    </row>
    <row r="83" spans="1:12" s="83" customFormat="1" ht="15.75" x14ac:dyDescent="0.25">
      <c r="A83" s="11"/>
      <c r="L83" s="3"/>
    </row>
  </sheetData>
  <mergeCells count="4">
    <mergeCell ref="A4:A5"/>
    <mergeCell ref="B4:B5"/>
    <mergeCell ref="C4:C5"/>
    <mergeCell ref="K4:L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93"/>
  <sheetViews>
    <sheetView tabSelected="1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12" width="11.7109375" style="2" customWidth="1"/>
    <col min="13" max="13" width="11.5703125" style="2" customWidth="1"/>
    <col min="14" max="14" width="9.140625" style="2" customWidth="1"/>
    <col min="15" max="15" width="16" style="3" customWidth="1"/>
    <col min="16" max="16384" width="9" style="2"/>
  </cols>
  <sheetData>
    <row r="1" spans="1:15" ht="26.25" customHeight="1" x14ac:dyDescent="0.25">
      <c r="A1" s="17" t="s">
        <v>122</v>
      </c>
      <c r="B1" s="17"/>
      <c r="O1" s="2"/>
    </row>
    <row r="2" spans="1:15" ht="21" customHeight="1" x14ac:dyDescent="0.25">
      <c r="A2" s="104" t="s">
        <v>240</v>
      </c>
      <c r="B2" s="105"/>
      <c r="C2" s="41" t="s">
        <v>144</v>
      </c>
      <c r="D2" s="18">
        <f>SUMPRODUCT('GIA BAN'!$G$4:$G$79,D7:D82)</f>
        <v>3803000</v>
      </c>
      <c r="E2" s="18">
        <f>SUMPRODUCT('GIA BAN'!$G$4:$G$79,E7:E82)</f>
        <v>16770000</v>
      </c>
      <c r="F2" s="18">
        <f>SUMPRODUCT('GIA BAN'!$G$4:$G$79,F7:F82)</f>
        <v>19466000</v>
      </c>
      <c r="G2" s="18">
        <f>SUMPRODUCT('GIA BAN'!$G$4:$G$79,G7:G82)</f>
        <v>9255000</v>
      </c>
      <c r="H2" s="18">
        <f>SUMPRODUCT('GIA BAN'!$G$4:$G$79,H7:H82)</f>
        <v>9005000</v>
      </c>
      <c r="I2" s="18">
        <f>SUMPRODUCT('GIA BAN'!$G$4:$G$79,I7:I82)</f>
        <v>28614000</v>
      </c>
      <c r="J2" s="18">
        <f>SUMPRODUCT('GIA BAN'!$G$4:$G$79,J7:J82)</f>
        <v>1900000</v>
      </c>
      <c r="K2" s="18">
        <f>SUMPRODUCT('GIA BAN'!$G$4:$G$79,K7:K82)</f>
        <v>23452000</v>
      </c>
      <c r="L2" s="18">
        <f>SUMPRODUCT('GIA BAN'!$G$4:$G$79,L7:L82)</f>
        <v>14194000</v>
      </c>
      <c r="M2" s="18">
        <f>SUMPRODUCT('GIA BAN'!$G$4:$G$79,M7:M82)</f>
        <v>10605000</v>
      </c>
      <c r="N2" s="39"/>
      <c r="O2" s="79">
        <f>SUM(D2:M2)</f>
        <v>137064000</v>
      </c>
    </row>
    <row r="3" spans="1:15" ht="25.5" customHeight="1" x14ac:dyDescent="0.25">
      <c r="A3" s="32"/>
      <c r="B3" s="32"/>
      <c r="C3" s="42" t="s">
        <v>145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9"/>
      <c r="O3" s="80">
        <f>SUM(D3:M3)</f>
        <v>0</v>
      </c>
    </row>
    <row r="4" spans="1:15" s="83" customFormat="1" ht="19.5" customHeight="1" x14ac:dyDescent="0.25">
      <c r="A4" s="133" t="s">
        <v>120</v>
      </c>
      <c r="B4" s="133" t="s">
        <v>0</v>
      </c>
      <c r="C4" s="123" t="s">
        <v>146</v>
      </c>
      <c r="D4" s="102">
        <v>42737</v>
      </c>
      <c r="E4" s="102">
        <v>42737</v>
      </c>
      <c r="F4" s="102">
        <v>42738</v>
      </c>
      <c r="G4" s="102">
        <v>42374</v>
      </c>
      <c r="H4" s="102">
        <v>42742</v>
      </c>
      <c r="I4" s="102">
        <v>42744</v>
      </c>
      <c r="J4" s="102">
        <v>42747</v>
      </c>
      <c r="K4" s="102">
        <v>42751</v>
      </c>
      <c r="L4" s="102">
        <v>42752</v>
      </c>
      <c r="M4" s="91">
        <v>43027</v>
      </c>
      <c r="N4" s="135"/>
      <c r="O4" s="135"/>
    </row>
    <row r="5" spans="1:15" s="83" customFormat="1" ht="19.5" customHeight="1" x14ac:dyDescent="0.25">
      <c r="A5" s="134"/>
      <c r="B5" s="134"/>
      <c r="C5" s="124"/>
      <c r="D5" s="101" t="s">
        <v>241</v>
      </c>
      <c r="E5" s="101" t="s">
        <v>242</v>
      </c>
      <c r="F5" s="101" t="s">
        <v>243</v>
      </c>
      <c r="G5" s="101" t="s">
        <v>244</v>
      </c>
      <c r="H5" s="101" t="s">
        <v>245</v>
      </c>
      <c r="I5" s="101" t="s">
        <v>246</v>
      </c>
      <c r="J5" s="101" t="s">
        <v>247</v>
      </c>
      <c r="K5" s="101" t="s">
        <v>248</v>
      </c>
      <c r="L5" s="101" t="s">
        <v>249</v>
      </c>
      <c r="M5" s="101" t="s">
        <v>250</v>
      </c>
      <c r="N5" s="109"/>
      <c r="O5" s="108"/>
    </row>
    <row r="6" spans="1:15" s="83" customFormat="1" ht="20.25" customHeight="1" x14ac:dyDescent="0.25">
      <c r="A6" s="15"/>
      <c r="B6" s="74" t="s">
        <v>1</v>
      </c>
      <c r="C6" s="75"/>
      <c r="D6" s="89"/>
      <c r="E6" s="89"/>
      <c r="F6" s="89"/>
      <c r="G6" s="89"/>
      <c r="H6" s="89"/>
      <c r="I6" s="89"/>
      <c r="J6" s="89"/>
      <c r="K6" s="89"/>
      <c r="L6" s="89"/>
      <c r="M6" s="89"/>
      <c r="N6" s="78"/>
      <c r="O6" s="76"/>
    </row>
    <row r="7" spans="1:15" s="11" customFormat="1" ht="20.25" customHeight="1" x14ac:dyDescent="0.25">
      <c r="A7" s="15" t="s">
        <v>2</v>
      </c>
      <c r="B7" s="24" t="str">
        <f>VLOOKUP(A7,'GIA BAN'!B4:G79,2,0)</f>
        <v>Kẹo dừa sữa sầu riêng</v>
      </c>
      <c r="C7" s="85" t="str">
        <f>VLOOKUP(A7,'GIA BAN'!B4:G79,3,0)</f>
        <v>300gr</v>
      </c>
      <c r="D7" s="87"/>
      <c r="E7" s="87">
        <v>50</v>
      </c>
      <c r="F7" s="87"/>
      <c r="G7" s="87"/>
      <c r="H7" s="87"/>
      <c r="I7" s="87">
        <v>50</v>
      </c>
      <c r="J7" s="87"/>
      <c r="K7" s="87">
        <v>50</v>
      </c>
      <c r="L7" s="87"/>
      <c r="M7" s="87">
        <v>50</v>
      </c>
      <c r="N7" s="62">
        <f t="shared" ref="N7:N38" si="0">SUM(D7:M7)</f>
        <v>200</v>
      </c>
      <c r="O7" s="49">
        <f>VLOOKUP(A7,'GIA BAN'!B4:G79,6,0)*N7</f>
        <v>4660000</v>
      </c>
    </row>
    <row r="8" spans="1:15" s="11" customFormat="1" ht="20.25" customHeight="1" x14ac:dyDescent="0.25">
      <c r="A8" s="15" t="s">
        <v>5</v>
      </c>
      <c r="B8" s="24" t="str">
        <f>VLOOKUP(A8,'GIA BAN'!B5:G80,2,0)</f>
        <v>Kẹo dừa sữa đậu phộng</v>
      </c>
      <c r="C8" s="85" t="str">
        <f>VLOOKUP(A8,'GIA BAN'!B5:G80,3,0)</f>
        <v>300gr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62">
        <f t="shared" si="0"/>
        <v>0</v>
      </c>
      <c r="O8" s="49">
        <f>VLOOKUP(A8,'GIA BAN'!B5:G80,6,0)*N8</f>
        <v>0</v>
      </c>
    </row>
    <row r="9" spans="1:15" s="11" customFormat="1" ht="20.25" customHeight="1" x14ac:dyDescent="0.25">
      <c r="A9" s="15" t="s">
        <v>7</v>
      </c>
      <c r="B9" s="24" t="str">
        <f>VLOOKUP(A9,'GIA BAN'!B6:G80,2,0)</f>
        <v>Kẹo dừa sữa lá dứa</v>
      </c>
      <c r="C9" s="85" t="str">
        <f>VLOOKUP(A9,'GIA BAN'!B6:G80,3,0)</f>
        <v>300gr</v>
      </c>
      <c r="D9" s="87">
        <v>50</v>
      </c>
      <c r="E9" s="87">
        <v>150</v>
      </c>
      <c r="F9" s="87"/>
      <c r="G9" s="87">
        <v>50</v>
      </c>
      <c r="H9" s="87">
        <v>100</v>
      </c>
      <c r="I9" s="87">
        <v>200</v>
      </c>
      <c r="J9" s="87"/>
      <c r="K9" s="87">
        <v>100</v>
      </c>
      <c r="L9" s="87"/>
      <c r="M9" s="87">
        <v>150</v>
      </c>
      <c r="N9" s="62">
        <f t="shared" si="0"/>
        <v>800</v>
      </c>
      <c r="O9" s="49">
        <f>VLOOKUP(A9,'GIA BAN'!B6:G81,6,0)*N9</f>
        <v>18640000</v>
      </c>
    </row>
    <row r="10" spans="1:15" s="11" customFormat="1" ht="20.25" customHeight="1" x14ac:dyDescent="0.25">
      <c r="A10" s="15" t="s">
        <v>9</v>
      </c>
      <c r="B10" s="24" t="str">
        <f>VLOOKUP(A10,'GIA BAN'!B7:G81,2,0)</f>
        <v>Kẹo dừa sữa sầu riêng/ đậu phộng</v>
      </c>
      <c r="C10" s="85" t="str">
        <f>VLOOKUP(A10,'GIA BAN'!B7:G81,3,0)</f>
        <v>300gr</v>
      </c>
      <c r="D10" s="87">
        <v>50</v>
      </c>
      <c r="E10" s="87">
        <v>150</v>
      </c>
      <c r="F10" s="87"/>
      <c r="G10" s="87">
        <v>50</v>
      </c>
      <c r="H10" s="87">
        <v>150</v>
      </c>
      <c r="I10" s="87">
        <v>250</v>
      </c>
      <c r="J10" s="87"/>
      <c r="K10" s="87">
        <v>100</v>
      </c>
      <c r="L10" s="87"/>
      <c r="M10" s="87">
        <v>150</v>
      </c>
      <c r="N10" s="62">
        <f t="shared" si="0"/>
        <v>900</v>
      </c>
      <c r="O10" s="49">
        <f>VLOOKUP(A10,'GIA BAN'!B7:G82,6,0)*N10</f>
        <v>20970000</v>
      </c>
    </row>
    <row r="11" spans="1:15" s="11" customFormat="1" ht="20.25" customHeight="1" x14ac:dyDescent="0.25">
      <c r="A11" s="15" t="s">
        <v>11</v>
      </c>
      <c r="B11" s="24" t="str">
        <f>VLOOKUP(A11,'GIA BAN'!B8:G82,2,0)</f>
        <v>Kẹo dừa  béo</v>
      </c>
      <c r="C11" s="85" t="str">
        <f>VLOOKUP(A11,'GIA BAN'!B8:G82,3,0)</f>
        <v>400gr</v>
      </c>
      <c r="D11" s="87"/>
      <c r="E11" s="87"/>
      <c r="F11" s="87"/>
      <c r="G11" s="87">
        <v>40</v>
      </c>
      <c r="H11" s="87"/>
      <c r="I11" s="87"/>
      <c r="J11" s="87"/>
      <c r="K11" s="87"/>
      <c r="L11" s="87">
        <v>40</v>
      </c>
      <c r="M11" s="87"/>
      <c r="N11" s="62">
        <f t="shared" si="0"/>
        <v>80</v>
      </c>
      <c r="O11" s="49">
        <f>VLOOKUP(A11,'GIA BAN'!B8:G83,6,0)*N11</f>
        <v>2280000</v>
      </c>
    </row>
    <row r="12" spans="1:15" s="11" customFormat="1" ht="20.2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5" t="str">
        <f>VLOOKUP(A12,'GIA BAN'!B9:G83,3,0)</f>
        <v>400gr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62">
        <f t="shared" si="0"/>
        <v>0</v>
      </c>
      <c r="O12" s="49">
        <f>VLOOKUP(A12,'GIA BAN'!B9:G84,6,0)*N12</f>
        <v>0</v>
      </c>
    </row>
    <row r="13" spans="1:15" s="11" customFormat="1" ht="20.25" customHeight="1" x14ac:dyDescent="0.25">
      <c r="A13" s="15" t="s">
        <v>15</v>
      </c>
      <c r="B13" s="24" t="str">
        <f>VLOOKUP(A13,'GIA BAN'!B10:G84,2,0)</f>
        <v>Kẹo dừa sữa sầu riêng</v>
      </c>
      <c r="C13" s="85" t="str">
        <f>VLOOKUP(A13,'GIA BAN'!B10:G84,3,0)</f>
        <v>500gr</v>
      </c>
      <c r="D13" s="87"/>
      <c r="E13" s="87"/>
      <c r="F13" s="87"/>
      <c r="G13" s="87">
        <v>40</v>
      </c>
      <c r="H13" s="87"/>
      <c r="I13" s="87"/>
      <c r="J13" s="87"/>
      <c r="K13" s="87">
        <v>40</v>
      </c>
      <c r="L13" s="87">
        <v>40</v>
      </c>
      <c r="M13" s="87"/>
      <c r="N13" s="62">
        <f t="shared" si="0"/>
        <v>120</v>
      </c>
      <c r="O13" s="49">
        <f>VLOOKUP(A13,'GIA BAN'!B10:G85,6,0)*N13</f>
        <v>4440000</v>
      </c>
    </row>
    <row r="14" spans="1:15" s="11" customFormat="1" ht="20.2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5" t="str">
        <f>VLOOKUP(A14,'GIA BAN'!B11:G85,3,0)</f>
        <v>500gr</v>
      </c>
      <c r="D14" s="87"/>
      <c r="E14" s="87">
        <v>80</v>
      </c>
      <c r="F14" s="87"/>
      <c r="G14" s="87"/>
      <c r="H14" s="87"/>
      <c r="I14" s="87"/>
      <c r="J14" s="87"/>
      <c r="K14" s="87">
        <v>80</v>
      </c>
      <c r="L14" s="87">
        <v>80</v>
      </c>
      <c r="M14" s="87"/>
      <c r="N14" s="62">
        <f t="shared" si="0"/>
        <v>240</v>
      </c>
      <c r="O14" s="49">
        <f>VLOOKUP(A14,'GIA BAN'!B11:G86,6,0)*N14</f>
        <v>8880000</v>
      </c>
    </row>
    <row r="15" spans="1:15" s="11" customFormat="1" ht="20.25" customHeight="1" x14ac:dyDescent="0.25">
      <c r="A15" s="15" t="s">
        <v>18</v>
      </c>
      <c r="B15" s="24" t="str">
        <f>VLOOKUP(A15,'GIA BAN'!B12:G86,2,0)</f>
        <v>Kẹo dừa sữa sầu riêng/ lá dứa</v>
      </c>
      <c r="C15" s="85" t="str">
        <f>VLOOKUP(A15,'GIA BAN'!B12:G86,3,0)</f>
        <v>500gr</v>
      </c>
      <c r="D15" s="87"/>
      <c r="E15" s="87"/>
      <c r="F15" s="87"/>
      <c r="G15" s="87">
        <v>80</v>
      </c>
      <c r="H15" s="87"/>
      <c r="I15" s="87"/>
      <c r="J15" s="87"/>
      <c r="K15" s="87">
        <v>80</v>
      </c>
      <c r="L15" s="87">
        <v>80</v>
      </c>
      <c r="M15" s="87"/>
      <c r="N15" s="62">
        <f t="shared" si="0"/>
        <v>240</v>
      </c>
      <c r="O15" s="49">
        <f>VLOOKUP(A15,'GIA BAN'!B12:G87,6,0)*N15</f>
        <v>8880000</v>
      </c>
    </row>
    <row r="16" spans="1:15" s="83" customFormat="1" ht="20.25" customHeight="1" x14ac:dyDescent="0.25">
      <c r="A16" s="15"/>
      <c r="B16" s="16" t="s">
        <v>20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62">
        <f t="shared" si="0"/>
        <v>0</v>
      </c>
      <c r="O16" s="49"/>
    </row>
    <row r="17" spans="1:15" s="83" customFormat="1" ht="20.25" customHeight="1" x14ac:dyDescent="0.25">
      <c r="A17" s="15" t="s">
        <v>21</v>
      </c>
      <c r="B17" s="6" t="str">
        <f>VLOOKUP(A17,'GIA BAN'!B14:G88,2,0)</f>
        <v>Kẹo dừa sầu riêng</v>
      </c>
      <c r="C17" s="85" t="str">
        <f>VLOOKUP(A17,'GIA BAN'!B14:G88,3,0)</f>
        <v>400gr</v>
      </c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62">
        <f t="shared" si="0"/>
        <v>0</v>
      </c>
      <c r="O17" s="49">
        <f>VLOOKUP(A17,'GIA BAN'!B14:G89,6,0)*N17</f>
        <v>0</v>
      </c>
    </row>
    <row r="18" spans="1:15" s="83" customFormat="1" ht="20.25" customHeight="1" x14ac:dyDescent="0.25">
      <c r="A18" s="15" t="s">
        <v>23</v>
      </c>
      <c r="B18" s="6" t="str">
        <f>VLOOKUP(A18,'GIA BAN'!B15:G89,2,0)</f>
        <v>Kẹo dừa sầu riêng / đậu phộng</v>
      </c>
      <c r="C18" s="85" t="str">
        <f>VLOOKUP(A18,'GIA BAN'!B15:G89,3,0)</f>
        <v>400gr</v>
      </c>
      <c r="D18" s="87"/>
      <c r="E18" s="87"/>
      <c r="F18" s="87"/>
      <c r="G18" s="87"/>
      <c r="H18" s="87">
        <v>25</v>
      </c>
      <c r="I18" s="87"/>
      <c r="J18" s="87"/>
      <c r="K18" s="87"/>
      <c r="L18" s="87"/>
      <c r="M18" s="87"/>
      <c r="N18" s="62">
        <f t="shared" si="0"/>
        <v>25</v>
      </c>
      <c r="O18" s="49">
        <f>VLOOKUP(A18,'GIA BAN'!B15:G90,6,0)*N18</f>
        <v>917500</v>
      </c>
    </row>
    <row r="19" spans="1:15" s="83" customFormat="1" ht="20.25" customHeight="1" x14ac:dyDescent="0.25">
      <c r="A19" s="15" t="s">
        <v>25</v>
      </c>
      <c r="B19" s="6" t="str">
        <f>VLOOKUP(A19,'GIA BAN'!B16:G90,2,0)</f>
        <v>Kẹo dừa sầu riêng / lá dứa</v>
      </c>
      <c r="C19" s="85" t="str">
        <f>VLOOKUP(A19,'GIA BAN'!B16:G90,3,0)</f>
        <v>400gr</v>
      </c>
      <c r="D19" s="87"/>
      <c r="E19" s="87"/>
      <c r="F19" s="87"/>
      <c r="G19" s="87"/>
      <c r="H19" s="87">
        <v>25</v>
      </c>
      <c r="I19" s="87"/>
      <c r="J19" s="87"/>
      <c r="K19" s="87"/>
      <c r="L19" s="87"/>
      <c r="M19" s="87"/>
      <c r="N19" s="62">
        <f t="shared" si="0"/>
        <v>25</v>
      </c>
      <c r="O19" s="49">
        <f>VLOOKUP(A19,'GIA BAN'!B16:G91,6,0)*N19</f>
        <v>917500</v>
      </c>
    </row>
    <row r="20" spans="1:15" s="83" customFormat="1" ht="20.2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5" t="str">
        <f>VLOOKUP(A20,'GIA BAN'!B17:G91,3,0)</f>
        <v>400gr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62">
        <f t="shared" si="0"/>
        <v>0</v>
      </c>
      <c r="O20" s="49">
        <f>VLOOKUP(A20,'GIA BAN'!B17:G92,6,0)*N20</f>
        <v>0</v>
      </c>
    </row>
    <row r="21" spans="1:15" s="83" customFormat="1" ht="20.25" customHeight="1" x14ac:dyDescent="0.25">
      <c r="A21" s="15" t="s">
        <v>29</v>
      </c>
      <c r="B21" s="6" t="str">
        <f>VLOOKUP(A21,'GIA BAN'!B18:G92,2,0)</f>
        <v>Kẹo dừa  béo</v>
      </c>
      <c r="C21" s="85" t="str">
        <f>VLOOKUP(A21,'GIA BAN'!B18:G92,3,0)</f>
        <v>400gr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62">
        <f t="shared" si="0"/>
        <v>0</v>
      </c>
      <c r="O21" s="49">
        <f>VLOOKUP(A21,'GIA BAN'!B18:G93,6,0)*N21</f>
        <v>0</v>
      </c>
    </row>
    <row r="22" spans="1:15" s="83" customFormat="1" ht="20.2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62">
        <f t="shared" si="0"/>
        <v>0</v>
      </c>
      <c r="O22" s="49">
        <f>VLOOKUP(A22,'GIA BAN'!B19:G94,6,0)*N22</f>
        <v>0</v>
      </c>
    </row>
    <row r="23" spans="1:15" s="83" customFormat="1" ht="20.2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62">
        <f t="shared" si="0"/>
        <v>0</v>
      </c>
      <c r="O23" s="49">
        <f>VLOOKUP(A23,'GIA BAN'!B20:G95,6,0)*N23</f>
        <v>0</v>
      </c>
    </row>
    <row r="24" spans="1:15" s="83" customFormat="1" ht="20.2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62">
        <f t="shared" si="0"/>
        <v>0</v>
      </c>
      <c r="O24" s="49">
        <f>VLOOKUP(A24,'GIA BAN'!B21:G96,6,0)*N24</f>
        <v>0</v>
      </c>
    </row>
    <row r="25" spans="1:15" s="83" customFormat="1" ht="20.2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62">
        <f t="shared" si="0"/>
        <v>0</v>
      </c>
      <c r="O25" s="49">
        <f>VLOOKUP(A25,'GIA BAN'!B22:G97,6,0)*N25</f>
        <v>0</v>
      </c>
    </row>
    <row r="26" spans="1:15" s="83" customFormat="1" ht="20.2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62">
        <f t="shared" si="0"/>
        <v>0</v>
      </c>
      <c r="O26" s="49">
        <f>VLOOKUP(A26,'GIA BAN'!B23:G98,6,0)*N26</f>
        <v>0</v>
      </c>
    </row>
    <row r="27" spans="1:15" s="83" customFormat="1" ht="20.25" customHeight="1" x14ac:dyDescent="0.25">
      <c r="A27" s="15" t="s">
        <v>30</v>
      </c>
      <c r="B27" s="6" t="str">
        <f>VLOOKUP(A27,'GIA BAN'!B24:G98,2,0)</f>
        <v>Kẹo dừa thập cẩm viên lớn</v>
      </c>
      <c r="C27" s="85" t="str">
        <f>VLOOKUP(A27,'GIA BAN'!B24:G98,3,0)</f>
        <v>540gr</v>
      </c>
      <c r="D27" s="87"/>
      <c r="E27" s="87"/>
      <c r="F27" s="87"/>
      <c r="G27" s="87"/>
      <c r="H27" s="87"/>
      <c r="I27" s="87"/>
      <c r="J27" s="87">
        <v>40</v>
      </c>
      <c r="K27" s="87"/>
      <c r="L27" s="87"/>
      <c r="M27" s="87"/>
      <c r="N27" s="62">
        <f t="shared" si="0"/>
        <v>40</v>
      </c>
      <c r="O27" s="49">
        <f>VLOOKUP(A27,'GIA BAN'!B24:G99,6,0)*N27</f>
        <v>1900000</v>
      </c>
    </row>
    <row r="28" spans="1:15" s="83" customFormat="1" ht="20.25" customHeight="1" x14ac:dyDescent="0.25">
      <c r="A28" s="15"/>
      <c r="B28" s="16" t="s">
        <v>33</v>
      </c>
      <c r="C28" s="85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62">
        <f t="shared" si="0"/>
        <v>0</v>
      </c>
      <c r="O28" s="49"/>
    </row>
    <row r="29" spans="1:15" s="83" customFormat="1" ht="20.25" customHeight="1" x14ac:dyDescent="0.25">
      <c r="A29" s="15" t="s">
        <v>34</v>
      </c>
      <c r="B29" s="6" t="str">
        <f>VLOOKUP(A29,'GIA BAN'!B26:G95,2,0)</f>
        <v>Kẹo dừa dẻo sầu riêng</v>
      </c>
      <c r="C29" s="85" t="str">
        <f>VLOOKUP(A29,'GIA BAN'!B26:G100,3,0)</f>
        <v>250gr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62">
        <f t="shared" si="0"/>
        <v>0</v>
      </c>
      <c r="O29" s="49">
        <f>VLOOKUP(A29,'GIA BAN'!B26:G101,6,0)*N29</f>
        <v>0</v>
      </c>
    </row>
    <row r="30" spans="1:15" s="83" customFormat="1" ht="20.25" customHeight="1" x14ac:dyDescent="0.25">
      <c r="A30" s="15" t="s">
        <v>37</v>
      </c>
      <c r="B30" s="6" t="str">
        <f>VLOOKUP(A30,'GIA BAN'!B27:G96,2,0)</f>
        <v>Kẹo dừa dẻo đậu phộng -béo</v>
      </c>
      <c r="C30" s="85" t="str">
        <f>VLOOKUP(A30,'GIA BAN'!B27:G101,3,0)</f>
        <v>250gr</v>
      </c>
      <c r="D30" s="87"/>
      <c r="E30" s="87"/>
      <c r="F30" s="87">
        <v>20</v>
      </c>
      <c r="G30" s="87"/>
      <c r="H30" s="87"/>
      <c r="I30" s="87"/>
      <c r="J30" s="87"/>
      <c r="K30" s="87"/>
      <c r="L30" s="87">
        <v>10</v>
      </c>
      <c r="M30" s="87"/>
      <c r="N30" s="62">
        <f t="shared" si="0"/>
        <v>30</v>
      </c>
      <c r="O30" s="49">
        <f>VLOOKUP(A30,'GIA BAN'!B27:G102,6,0)*N30</f>
        <v>804000</v>
      </c>
    </row>
    <row r="31" spans="1:15" s="83" customFormat="1" ht="20.25" customHeight="1" x14ac:dyDescent="0.25">
      <c r="A31" s="15" t="s">
        <v>39</v>
      </c>
      <c r="B31" s="6" t="str">
        <f>VLOOKUP(A31,'GIA BAN'!B28:G97,2,0)</f>
        <v>Kẹo dừa dẻo lá dứa</v>
      </c>
      <c r="C31" s="85" t="str">
        <f>VLOOKUP(A31,'GIA BAN'!B28:G102,3,0)</f>
        <v>250gr</v>
      </c>
      <c r="D31" s="87"/>
      <c r="E31" s="87"/>
      <c r="F31" s="87">
        <v>20</v>
      </c>
      <c r="G31" s="87"/>
      <c r="H31" s="87"/>
      <c r="I31" s="87"/>
      <c r="J31" s="87"/>
      <c r="K31" s="87"/>
      <c r="L31" s="87">
        <v>10</v>
      </c>
      <c r="M31" s="87"/>
      <c r="N31" s="62">
        <f t="shared" si="0"/>
        <v>30</v>
      </c>
      <c r="O31" s="49">
        <f>VLOOKUP(A31,'GIA BAN'!B28:G103,6,0)*N31</f>
        <v>792000</v>
      </c>
    </row>
    <row r="32" spans="1:15" s="83" customFormat="1" ht="20.25" customHeight="1" x14ac:dyDescent="0.25">
      <c r="A32" s="15" t="s">
        <v>41</v>
      </c>
      <c r="B32" s="6" t="str">
        <f>VLOOKUP(A32,'GIA BAN'!B29:G98,2,0)</f>
        <v>Kẹo dừa dẻo môn</v>
      </c>
      <c r="C32" s="85" t="str">
        <f>VLOOKUP(A32,'GIA BAN'!B29:G103,3,0)</f>
        <v>250gr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62">
        <f t="shared" si="0"/>
        <v>0</v>
      </c>
      <c r="O32" s="49">
        <f>VLOOKUP(A32,'GIA BAN'!B29:G104,6,0)*N32</f>
        <v>0</v>
      </c>
    </row>
    <row r="33" spans="1:15" s="83" customFormat="1" ht="20.2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5" t="str">
        <f>VLOOKUP(A33,'GIA BAN'!B30:G104,3,0)</f>
        <v>250gr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62">
        <f t="shared" si="0"/>
        <v>0</v>
      </c>
      <c r="O33" s="49">
        <f>VLOOKUP(A33,'GIA BAN'!B30:G105,6,0)*N33</f>
        <v>0</v>
      </c>
    </row>
    <row r="34" spans="1:15" s="83" customFormat="1" ht="20.25" customHeight="1" x14ac:dyDescent="0.25">
      <c r="A34" s="15"/>
      <c r="B34" s="16" t="s">
        <v>45</v>
      </c>
      <c r="C34" s="85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62">
        <f t="shared" si="0"/>
        <v>0</v>
      </c>
      <c r="O34" s="49"/>
    </row>
    <row r="35" spans="1:15" s="83" customFormat="1" ht="20.25" customHeight="1" x14ac:dyDescent="0.25">
      <c r="A35" s="15" t="s">
        <v>46</v>
      </c>
      <c r="B35" s="6" t="str">
        <f>VLOOKUP(A35,'GIA BAN'!B32:G101,2,0)</f>
        <v>Kẹo dừa sữa sầu riêng - 40viên</v>
      </c>
      <c r="C35" s="85" t="str">
        <f>VLOOKUP(A35,'GIA BAN'!B32:G101,3,0)</f>
        <v>200gr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62">
        <f t="shared" si="0"/>
        <v>0</v>
      </c>
      <c r="O35" s="49">
        <f>VLOOKUP(A35,'GIA BAN'!B32:G107,6,0)*N35</f>
        <v>0</v>
      </c>
    </row>
    <row r="36" spans="1:15" s="83" customFormat="1" ht="20.25" customHeight="1" x14ac:dyDescent="0.25">
      <c r="A36" s="15" t="s">
        <v>49</v>
      </c>
      <c r="B36" s="6" t="str">
        <f>VLOOKUP(A36,'GIA BAN'!B33:G102,2,0)</f>
        <v>Kẹo dừa sữa ca cao - 40viên</v>
      </c>
      <c r="C36" s="85" t="str">
        <f>VLOOKUP(A36,'GIA BAN'!B33:G102,3,0)</f>
        <v>200gr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62">
        <f t="shared" si="0"/>
        <v>0</v>
      </c>
      <c r="O36" s="49">
        <f>VLOOKUP(A36,'GIA BAN'!B33:G108,6,0)*N36</f>
        <v>0</v>
      </c>
    </row>
    <row r="37" spans="1:15" s="83" customFormat="1" ht="20.25" customHeight="1" x14ac:dyDescent="0.25">
      <c r="A37" s="15" t="s">
        <v>51</v>
      </c>
      <c r="B37" s="6" t="str">
        <f>VLOOKUP(A37,'GIA BAN'!B34:G103,2,0)</f>
        <v>Kẹo dừa sữa lá dứa - 40viên</v>
      </c>
      <c r="C37" s="85" t="str">
        <f>VLOOKUP(A37,'GIA BAN'!B34:G103,3,0)</f>
        <v>200gr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62">
        <f t="shared" si="0"/>
        <v>0</v>
      </c>
      <c r="O37" s="49">
        <f>VLOOKUP(A37,'GIA BAN'!B34:G109,6,0)*N37</f>
        <v>0</v>
      </c>
    </row>
    <row r="38" spans="1:15" s="83" customFormat="1" ht="20.25" customHeight="1" x14ac:dyDescent="0.25">
      <c r="A38" s="15" t="s">
        <v>53</v>
      </c>
      <c r="B38" s="6" t="str">
        <f>VLOOKUP(A38,'GIA BAN'!B35:G104,2,0)</f>
        <v>Kẹo dừa sữa sầu riêng - 48viên</v>
      </c>
      <c r="C38" s="85" t="str">
        <f>VLOOKUP(A38,'GIA BAN'!B35:G104,3,0)</f>
        <v>400gr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62">
        <f t="shared" si="0"/>
        <v>0</v>
      </c>
      <c r="O38" s="49">
        <f>VLOOKUP(A38,'GIA BAN'!B35:G110,6,0)*N38</f>
        <v>0</v>
      </c>
    </row>
    <row r="39" spans="1:15" s="83" customFormat="1" ht="20.2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5" t="str">
        <f>VLOOKUP(A39,'GIA BAN'!B36:G105,3,0)</f>
        <v>400gr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62">
        <f t="shared" ref="N39:N70" si="1">SUM(D39:M39)</f>
        <v>0</v>
      </c>
      <c r="O39" s="49">
        <f>VLOOKUP(A39,'GIA BAN'!B36:G111,6,0)*N39</f>
        <v>0</v>
      </c>
    </row>
    <row r="40" spans="1:15" s="83" customFormat="1" ht="20.25" customHeight="1" x14ac:dyDescent="0.25">
      <c r="A40" s="15" t="s">
        <v>57</v>
      </c>
      <c r="B40" s="6" t="str">
        <f>VLOOKUP(A40,'GIA BAN'!B37:G106,2,0)</f>
        <v>Kẹo dừa sữa lá dứa - 48viên</v>
      </c>
      <c r="C40" s="85" t="str">
        <f>VLOOKUP(A40,'GIA BAN'!B37:G106,3,0)</f>
        <v>400gr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62">
        <f t="shared" si="1"/>
        <v>0</v>
      </c>
      <c r="O40" s="49">
        <f>VLOOKUP(A40,'GIA BAN'!B37:G112,6,0)*N40</f>
        <v>0</v>
      </c>
    </row>
    <row r="41" spans="1:15" s="83" customFormat="1" ht="20.25" customHeight="1" x14ac:dyDescent="0.25">
      <c r="A41" s="15" t="s">
        <v>59</v>
      </c>
      <c r="B41" s="6" t="str">
        <f>VLOOKUP(A41,'GIA BAN'!B38:G107,2,0)</f>
        <v>Kẹo dừa sữa ca cao - 48viên</v>
      </c>
      <c r="C41" s="85" t="str">
        <f>VLOOKUP(A41,'GIA BAN'!B38:G107,3,0)</f>
        <v>400gr</v>
      </c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62">
        <f t="shared" si="1"/>
        <v>0</v>
      </c>
      <c r="O41" s="49">
        <f>VLOOKUP(A41,'GIA BAN'!B38:G113,6,0)*N41</f>
        <v>0</v>
      </c>
    </row>
    <row r="42" spans="1:15" s="83" customFormat="1" ht="20.25" customHeight="1" x14ac:dyDescent="0.25">
      <c r="A42" s="15" t="s">
        <v>61</v>
      </c>
      <c r="B42" s="6" t="str">
        <f>VLOOKUP(A42,'GIA BAN'!B39:G108,2,0)</f>
        <v>Kẹo dừa cao cấp trắng - 80viên</v>
      </c>
      <c r="C42" s="85" t="str">
        <f>VLOOKUP(A42,'GIA BAN'!B39:G108,3,0)</f>
        <v>400gr</v>
      </c>
      <c r="D42" s="87"/>
      <c r="E42" s="87"/>
      <c r="F42" s="87"/>
      <c r="G42" s="87">
        <v>50</v>
      </c>
      <c r="H42" s="87">
        <v>50</v>
      </c>
      <c r="I42" s="87"/>
      <c r="J42" s="87"/>
      <c r="K42" s="87"/>
      <c r="L42" s="87"/>
      <c r="M42" s="87"/>
      <c r="N42" s="62">
        <f t="shared" si="1"/>
        <v>100</v>
      </c>
      <c r="O42" s="49">
        <f>VLOOKUP(A42,'GIA BAN'!B39:G114,6,0)*N42</f>
        <v>2690000</v>
      </c>
    </row>
    <row r="43" spans="1:15" s="83" customFormat="1" ht="20.25" customHeight="1" x14ac:dyDescent="0.25">
      <c r="A43" s="15" t="s">
        <v>63</v>
      </c>
      <c r="B43" s="6" t="str">
        <f>VLOOKUP(A43,'GIA BAN'!B40:G109,2,0)</f>
        <v>Kẹo dừa cao cấp 4 màu - 80viên</v>
      </c>
      <c r="C43" s="85" t="str">
        <f>VLOOKUP(A43,'GIA BAN'!B40:G109,3,0)</f>
        <v>400gr</v>
      </c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62">
        <f t="shared" si="1"/>
        <v>0</v>
      </c>
      <c r="O43" s="49">
        <f>VLOOKUP(A43,'GIA BAN'!B40:G115,6,0)*N43</f>
        <v>0</v>
      </c>
    </row>
    <row r="44" spans="1:15" s="83" customFormat="1" ht="20.2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5" t="str">
        <f>VLOOKUP(A44,'GIA BAN'!B41:G110,3,0)</f>
        <v>450gr</v>
      </c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62">
        <f t="shared" si="1"/>
        <v>0</v>
      </c>
      <c r="O44" s="49">
        <f>VLOOKUP(A44,'GIA BAN'!B41:G116,6,0)*N44</f>
        <v>0</v>
      </c>
    </row>
    <row r="45" spans="1:15" s="83" customFormat="1" ht="20.25" customHeight="1" x14ac:dyDescent="0.25">
      <c r="A45" s="15" t="s">
        <v>68</v>
      </c>
      <c r="B45" s="6" t="str">
        <f>VLOOKUP(A45,'GIA BAN'!B42:G111,2,0)</f>
        <v>Kẹo dừa sữa sầu riêng - 60viên</v>
      </c>
      <c r="C45" s="85" t="str">
        <f>VLOOKUP(A45,'GIA BAN'!B42:G111,3,0)</f>
        <v>450gr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62">
        <f t="shared" si="1"/>
        <v>0</v>
      </c>
      <c r="O45" s="49">
        <f>VLOOKUP(A45,'GIA BAN'!B42:G117,6,0)*N45</f>
        <v>0</v>
      </c>
    </row>
    <row r="46" spans="1:15" s="83" customFormat="1" ht="20.25" customHeight="1" x14ac:dyDescent="0.25">
      <c r="A46" s="15" t="s">
        <v>70</v>
      </c>
      <c r="B46" s="6" t="str">
        <f>VLOOKUP(A46,'GIA BAN'!B43:G112,2,0)</f>
        <v>Kẹo dừa sữa ca cao - 60viên</v>
      </c>
      <c r="C46" s="85" t="str">
        <f>VLOOKUP(A46,'GIA BAN'!B43:G112,3,0)</f>
        <v>450gr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62">
        <f t="shared" si="1"/>
        <v>0</v>
      </c>
      <c r="O46" s="49">
        <f>VLOOKUP(A46,'GIA BAN'!B43:G118,6,0)*N46</f>
        <v>0</v>
      </c>
    </row>
    <row r="47" spans="1:15" s="83" customFormat="1" ht="20.25" customHeight="1" x14ac:dyDescent="0.25">
      <c r="A47" s="15" t="s">
        <v>72</v>
      </c>
      <c r="B47" s="6" t="str">
        <f>VLOOKUP(A47,'GIA BAN'!B44:G113,2,0)</f>
        <v>Kẹo dừa sữa sầu riêng - 60viên</v>
      </c>
      <c r="C47" s="85" t="str">
        <f>VLOOKUP(A47,'GIA BAN'!B44:G113,3,0)</f>
        <v>500gr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62">
        <f t="shared" si="1"/>
        <v>0</v>
      </c>
      <c r="O47" s="49">
        <f>VLOOKUP(A47,'GIA BAN'!B44:G119,6,0)*N47</f>
        <v>0</v>
      </c>
    </row>
    <row r="48" spans="1:15" s="83" customFormat="1" ht="20.2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5" t="str">
        <f>VLOOKUP(A48,'GIA BAN'!B45:G114,3,0)</f>
        <v>500gr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62">
        <f t="shared" si="1"/>
        <v>0</v>
      </c>
      <c r="O48" s="49">
        <f>VLOOKUP(A48,'GIA BAN'!B45:G120,6,0)*N48</f>
        <v>0</v>
      </c>
    </row>
    <row r="49" spans="1:15" s="83" customFormat="1" ht="20.25" customHeight="1" x14ac:dyDescent="0.25">
      <c r="A49" s="15" t="s">
        <v>74</v>
      </c>
      <c r="B49" s="6" t="str">
        <f>VLOOKUP(A49,'GIA BAN'!B46:G115,2,0)</f>
        <v>Kẹo dừa sữa ca cao - 60viên</v>
      </c>
      <c r="C49" s="85" t="str">
        <f>VLOOKUP(A49,'GIA BAN'!B46:G115,3,0)</f>
        <v>500gr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62">
        <f t="shared" si="1"/>
        <v>0</v>
      </c>
      <c r="O49" s="49">
        <f>VLOOKUP(A49,'GIA BAN'!B46:G121,6,0)*N49</f>
        <v>0</v>
      </c>
    </row>
    <row r="50" spans="1:15" s="83" customFormat="1" ht="20.25" customHeight="1" x14ac:dyDescent="0.25">
      <c r="A50" s="15" t="s">
        <v>75</v>
      </c>
      <c r="B50" s="6" t="str">
        <f>VLOOKUP(A50,'GIA BAN'!B47:G116,2,0)</f>
        <v>Kẹo dừa sữa lá dứa - 48viên</v>
      </c>
      <c r="C50" s="85" t="str">
        <f>VLOOKUP(A50,'GIA BAN'!B47:G116,3,0)</f>
        <v>350gr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62">
        <f t="shared" si="1"/>
        <v>0</v>
      </c>
      <c r="O50" s="49">
        <f>VLOOKUP(A50,'GIA BAN'!B47:G122,6,0)*N50</f>
        <v>0</v>
      </c>
    </row>
    <row r="51" spans="1:15" s="83" customFormat="1" ht="20.25" customHeight="1" x14ac:dyDescent="0.25">
      <c r="A51" s="10"/>
      <c r="B51" s="16" t="s">
        <v>77</v>
      </c>
      <c r="C51" s="84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62">
        <f t="shared" si="1"/>
        <v>0</v>
      </c>
      <c r="O51" s="49"/>
    </row>
    <row r="52" spans="1:15" s="83" customFormat="1" ht="20.25" customHeight="1" x14ac:dyDescent="0.25">
      <c r="A52" s="15" t="s">
        <v>78</v>
      </c>
      <c r="B52" s="6" t="str">
        <f>VLOOKUP(A52,'GIA BAN'!B49:G118,2,0)</f>
        <v>Kẹo dừa tổng hợp</v>
      </c>
      <c r="C52" s="85" t="str">
        <f>VLOOKUP(A52,'GIA BAN'!B49:G118,3,0)</f>
        <v>500gr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62">
        <f t="shared" si="1"/>
        <v>0</v>
      </c>
      <c r="O52" s="49">
        <f>VLOOKUP(A52,'GIA BAN'!B49:G124,6,0)*N52</f>
        <v>0</v>
      </c>
    </row>
    <row r="53" spans="1:15" s="83" customFormat="1" ht="20.25" customHeight="1" x14ac:dyDescent="0.25">
      <c r="A53" s="15" t="s">
        <v>80</v>
      </c>
      <c r="B53" s="6" t="str">
        <f>VLOOKUP(A53,'GIA BAN'!B50:G119,2,0)</f>
        <v>Kẹo dừa tổng hợp</v>
      </c>
      <c r="C53" s="85" t="str">
        <f>VLOOKUP(A53,'GIA BAN'!B50:G119,3,0)</f>
        <v>200gr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62">
        <f t="shared" si="1"/>
        <v>0</v>
      </c>
      <c r="O53" s="49">
        <f>VLOOKUP(A53,'GIA BAN'!B50:G125,6,0)*N53</f>
        <v>0</v>
      </c>
    </row>
    <row r="54" spans="1:15" s="83" customFormat="1" ht="20.25" customHeight="1" x14ac:dyDescent="0.25">
      <c r="A54" s="15" t="s">
        <v>81</v>
      </c>
      <c r="B54" s="6" t="str">
        <f>VLOOKUP(A54,'GIA BAN'!B51:G120,2,0)</f>
        <v>Kẹo dừa tổng hợp (xá)</v>
      </c>
      <c r="C54" s="85" t="str">
        <f>VLOOKUP(A54,'GIA BAN'!B51:G120,3,0)</f>
        <v>1 kg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62">
        <f t="shared" si="1"/>
        <v>0</v>
      </c>
      <c r="O54" s="49">
        <f>VLOOKUP(A54,'GIA BAN'!B51:G126,6,0)*N54</f>
        <v>0</v>
      </c>
    </row>
    <row r="55" spans="1:15" s="83" customFormat="1" ht="20.2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62">
        <f t="shared" si="1"/>
        <v>0</v>
      </c>
      <c r="O55" s="49">
        <f>VLOOKUP(A55,'GIA BAN'!B52:G127,6,0)*N55</f>
        <v>0</v>
      </c>
    </row>
    <row r="56" spans="1:15" s="83" customFormat="1" ht="20.25" customHeight="1" x14ac:dyDescent="0.25">
      <c r="A56" s="15"/>
      <c r="B56" s="16" t="s">
        <v>84</v>
      </c>
      <c r="C56" s="84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62">
        <f t="shared" si="1"/>
        <v>0</v>
      </c>
      <c r="O56" s="49"/>
    </row>
    <row r="57" spans="1:15" s="83" customFormat="1" ht="20.2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5" t="str">
        <f>VLOOKUP(A57,'GIA BAN'!B54:G122,3,0)</f>
        <v>500gr</v>
      </c>
      <c r="D57" s="87">
        <v>25</v>
      </c>
      <c r="E57" s="87"/>
      <c r="F57" s="87">
        <v>25</v>
      </c>
      <c r="G57" s="87"/>
      <c r="H57" s="87"/>
      <c r="I57" s="87"/>
      <c r="J57" s="87"/>
      <c r="K57" s="87">
        <v>50</v>
      </c>
      <c r="L57" s="87"/>
      <c r="M57" s="87"/>
      <c r="N57" s="62">
        <f t="shared" si="1"/>
        <v>100</v>
      </c>
      <c r="O57" s="49">
        <f>VLOOKUP(A57,'GIA BAN'!B54:G129,6,0)*N57</f>
        <v>4620000</v>
      </c>
    </row>
    <row r="58" spans="1:15" s="83" customFormat="1" ht="20.2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5" t="str">
        <f>VLOOKUP(A58,'GIA BAN'!B55:G123,3,0)</f>
        <v>200gr</v>
      </c>
      <c r="D58" s="87"/>
      <c r="E58" s="87"/>
      <c r="F58" s="87"/>
      <c r="G58" s="87"/>
      <c r="H58" s="87"/>
      <c r="I58" s="87">
        <v>50</v>
      </c>
      <c r="J58" s="87"/>
      <c r="K58" s="87"/>
      <c r="L58" s="87">
        <v>20</v>
      </c>
      <c r="M58" s="87"/>
      <c r="N58" s="62">
        <f t="shared" si="1"/>
        <v>70</v>
      </c>
      <c r="O58" s="49">
        <f>VLOOKUP(A58,'GIA BAN'!B55:G130,6,0)*N58</f>
        <v>1435000</v>
      </c>
    </row>
    <row r="59" spans="1:15" s="83" customFormat="1" ht="20.25" customHeight="1" x14ac:dyDescent="0.25">
      <c r="A59" s="15" t="s">
        <v>87</v>
      </c>
      <c r="B59" s="6" t="str">
        <f>VLOOKUP(A59,'GIA BAN'!B56:G124,2,0)</f>
        <v>Kẹo dẻo xá</v>
      </c>
      <c r="C59" s="85" t="str">
        <f>VLOOKUP(A59,'GIA BAN'!B56:G124,3,0)</f>
        <v>1 kg</v>
      </c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62">
        <f t="shared" si="1"/>
        <v>0</v>
      </c>
      <c r="O59" s="49">
        <f>VLOOKUP(A59,'GIA BAN'!B56:G131,6,0)*N59</f>
        <v>0</v>
      </c>
    </row>
    <row r="60" spans="1:15" s="83" customFormat="1" ht="20.25" customHeight="1" x14ac:dyDescent="0.25">
      <c r="A60" s="15" t="s">
        <v>89</v>
      </c>
      <c r="B60" s="6" t="str">
        <f>VLOOKUP(A60,'GIA BAN'!B57:G125,2,0)</f>
        <v>Kẹo dẻo sầu riêng</v>
      </c>
      <c r="C60" s="85" t="str">
        <f>VLOOKUP(A60,'GIA BAN'!B57:G125,3,0)</f>
        <v>500gr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62">
        <f t="shared" si="1"/>
        <v>0</v>
      </c>
      <c r="O60" s="49">
        <f>VLOOKUP(A60,'GIA BAN'!B57:G132,6,0)*N60</f>
        <v>0</v>
      </c>
    </row>
    <row r="61" spans="1:15" s="83" customFormat="1" ht="20.25" customHeight="1" x14ac:dyDescent="0.25">
      <c r="A61" s="15" t="s">
        <v>91</v>
      </c>
      <c r="B61" s="6" t="str">
        <f>VLOOKUP(A61,'GIA BAN'!B58:G126,2,0)</f>
        <v>Kẹo dẻo đậu phộng</v>
      </c>
      <c r="C61" s="85" t="str">
        <f>VLOOKUP(A61,'GIA BAN'!B58:G126,3,0)</f>
        <v>500gr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62">
        <f t="shared" si="1"/>
        <v>0</v>
      </c>
      <c r="O61" s="49">
        <f>VLOOKUP(A61,'GIA BAN'!B58:G133,6,0)*N61</f>
        <v>0</v>
      </c>
    </row>
    <row r="62" spans="1:15" s="83" customFormat="1" ht="20.25" customHeight="1" x14ac:dyDescent="0.25">
      <c r="A62" s="15" t="s">
        <v>93</v>
      </c>
      <c r="B62" s="6" t="str">
        <f>VLOOKUP(A62,'GIA BAN'!B59:G127,2,0)</f>
        <v>Kẹo dẻo Lá dứa</v>
      </c>
      <c r="C62" s="85" t="str">
        <f>VLOOKUP(A62,'GIA BAN'!B59:G127,3,0)</f>
        <v>500gr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62">
        <f t="shared" si="1"/>
        <v>0</v>
      </c>
      <c r="O62" s="49">
        <f>VLOOKUP(A62,'GIA BAN'!B59:G134,6,0)*N62</f>
        <v>0</v>
      </c>
    </row>
    <row r="63" spans="1:15" s="83" customFormat="1" ht="20.25" customHeight="1" x14ac:dyDescent="0.25">
      <c r="A63" s="15" t="s">
        <v>95</v>
      </c>
      <c r="B63" s="6" t="str">
        <f>VLOOKUP(A63,'GIA BAN'!B60:G128,2,0)</f>
        <v>Kẹo dẻo Môn</v>
      </c>
      <c r="C63" s="85" t="str">
        <f>VLOOKUP(A63,'GIA BAN'!B60:G128,3,0)</f>
        <v>500gr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62">
        <f t="shared" si="1"/>
        <v>0</v>
      </c>
      <c r="O63" s="49">
        <f>VLOOKUP(A63,'GIA BAN'!B60:G135,6,0)*N63</f>
        <v>0</v>
      </c>
    </row>
    <row r="64" spans="1:15" s="83" customFormat="1" ht="20.25" customHeight="1" x14ac:dyDescent="0.25">
      <c r="A64" s="15"/>
      <c r="B64" s="16" t="s">
        <v>97</v>
      </c>
      <c r="C64" s="85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62">
        <f t="shared" si="1"/>
        <v>0</v>
      </c>
      <c r="O64" s="49"/>
    </row>
    <row r="65" spans="1:15" s="83" customFormat="1" ht="20.25" customHeight="1" x14ac:dyDescent="0.25">
      <c r="A65" s="15" t="s">
        <v>98</v>
      </c>
      <c r="B65" s="6" t="str">
        <f>VLOOKUP(A65,'GIA BAN'!B62:G130,2,0)</f>
        <v>Kẹo chuối tươi</v>
      </c>
      <c r="C65" s="85" t="str">
        <f>VLOOKUP(A65,'GIA BAN'!B62:G130,3,0)</f>
        <v>1 kg</v>
      </c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62">
        <f t="shared" si="1"/>
        <v>0</v>
      </c>
      <c r="O65" s="49">
        <f>VLOOKUP(A65,'GIA BAN'!B62:G137,6,0)*N65</f>
        <v>0</v>
      </c>
    </row>
    <row r="66" spans="1:15" s="83" customFormat="1" ht="20.25" customHeight="1" x14ac:dyDescent="0.25">
      <c r="A66" s="15" t="s">
        <v>100</v>
      </c>
      <c r="B66" s="6" t="str">
        <f>VLOOKUP(A66,'GIA BAN'!B63:G131,2,0)</f>
        <v>Kẹo chuối tươi (gói)</v>
      </c>
      <c r="C66" s="85" t="str">
        <f>VLOOKUP(A66,'GIA BAN'!B63:G131,3,0)</f>
        <v>400gr</v>
      </c>
      <c r="D66" s="87"/>
      <c r="E66" s="87"/>
      <c r="F66" s="87">
        <v>150</v>
      </c>
      <c r="G66" s="87"/>
      <c r="H66" s="87"/>
      <c r="I66" s="87">
        <v>150</v>
      </c>
      <c r="J66" s="87"/>
      <c r="K66" s="87"/>
      <c r="L66" s="87">
        <v>100</v>
      </c>
      <c r="M66" s="87">
        <v>100</v>
      </c>
      <c r="N66" s="62">
        <f t="shared" si="1"/>
        <v>500</v>
      </c>
      <c r="O66" s="49">
        <f>VLOOKUP(A66,'GIA BAN'!B63:G138,6,0)*N66</f>
        <v>12250000</v>
      </c>
    </row>
    <row r="67" spans="1:15" s="83" customFormat="1" ht="20.25" customHeight="1" x14ac:dyDescent="0.25">
      <c r="A67" s="15" t="s">
        <v>102</v>
      </c>
      <c r="B67" s="6" t="str">
        <f>VLOOKUP(A67,'GIA BAN'!B64:G132,2,0)</f>
        <v>Kẹo chuối tươi (túi)</v>
      </c>
      <c r="C67" s="85" t="str">
        <f>VLOOKUP(A67,'GIA BAN'!B64:G132,3,0)</f>
        <v>200gr</v>
      </c>
      <c r="D67" s="87">
        <v>20</v>
      </c>
      <c r="E67" s="87"/>
      <c r="F67" s="87"/>
      <c r="G67" s="87"/>
      <c r="H67" s="87"/>
      <c r="I67" s="87">
        <v>60</v>
      </c>
      <c r="J67" s="87"/>
      <c r="K67" s="87"/>
      <c r="L67" s="87"/>
      <c r="M67" s="87"/>
      <c r="N67" s="62">
        <f t="shared" si="1"/>
        <v>80</v>
      </c>
      <c r="O67" s="49">
        <f>VLOOKUP(A67,'GIA BAN'!B64:G139,6,0)*N67</f>
        <v>1272000</v>
      </c>
    </row>
    <row r="68" spans="1:15" s="83" customFormat="1" ht="20.25" customHeight="1" x14ac:dyDescent="0.25">
      <c r="A68" s="15" t="s">
        <v>104</v>
      </c>
      <c r="B68" s="6" t="str">
        <f>VLOOKUP(A68,'GIA BAN'!B65:G133,2,0)</f>
        <v>Kẹo chuối đậu - mè</v>
      </c>
      <c r="C68" s="85" t="str">
        <f>VLOOKUP(A68,'GIA BAN'!B65:G133,3,0)</f>
        <v>1 kg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62">
        <f t="shared" si="1"/>
        <v>0</v>
      </c>
      <c r="O68" s="49">
        <f>VLOOKUP(A68,'GIA BAN'!B65:G140,6,0)*N68</f>
        <v>0</v>
      </c>
    </row>
    <row r="69" spans="1:15" s="83" customFormat="1" ht="20.25" customHeight="1" x14ac:dyDescent="0.25">
      <c r="A69" s="15" t="s">
        <v>106</v>
      </c>
      <c r="B69" s="6" t="str">
        <f>VLOOKUP(A69,'GIA BAN'!B66:G134,2,0)</f>
        <v>Kẹo chuối đậu - mè (túi)</v>
      </c>
      <c r="C69" s="85" t="str">
        <f>VLOOKUP(A69,'GIA BAN'!B66:G134,3,0)</f>
        <v>200gr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62">
        <f t="shared" si="1"/>
        <v>0</v>
      </c>
      <c r="O69" s="49">
        <f>VLOOKUP(A69,'GIA BAN'!B66:G141,6,0)*N69</f>
        <v>0</v>
      </c>
    </row>
    <row r="70" spans="1:15" s="83" customFormat="1" ht="20.25" customHeight="1" x14ac:dyDescent="0.25">
      <c r="A70" s="15" t="s">
        <v>108</v>
      </c>
      <c r="B70" s="6" t="str">
        <f>VLOOKUP(A70,'GIA BAN'!B67:G135,2,0)</f>
        <v>Kẹo chuối tươi (túi)</v>
      </c>
      <c r="C70" s="85" t="str">
        <f>VLOOKUP(A70,'GIA BAN'!B67:G135,3,0)</f>
        <v>500gr</v>
      </c>
      <c r="D70" s="87"/>
      <c r="E70" s="87">
        <v>60</v>
      </c>
      <c r="F70" s="87">
        <v>150</v>
      </c>
      <c r="G70" s="87"/>
      <c r="H70" s="87"/>
      <c r="I70" s="87">
        <v>150</v>
      </c>
      <c r="J70" s="87"/>
      <c r="K70" s="87">
        <v>60</v>
      </c>
      <c r="L70" s="87"/>
      <c r="M70" s="87"/>
      <c r="N70" s="62">
        <f t="shared" si="1"/>
        <v>420</v>
      </c>
      <c r="O70" s="49">
        <f>VLOOKUP(A70,'GIA BAN'!B67:G142,6,0)*N70</f>
        <v>15834000</v>
      </c>
    </row>
    <row r="71" spans="1:15" s="83" customFormat="1" ht="20.25" customHeight="1" x14ac:dyDescent="0.25">
      <c r="A71" s="15" t="s">
        <v>109</v>
      </c>
      <c r="B71" s="6" t="str">
        <f>VLOOKUP(A71,'GIA BAN'!B68:G136,2,0)</f>
        <v>Kẹo chuối đậu - mè (túi)</v>
      </c>
      <c r="C71" s="85" t="str">
        <f>VLOOKUP(A71,'GIA BAN'!B68:G136,3,0)</f>
        <v>500gr</v>
      </c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62">
        <f t="shared" ref="N71:N81" si="2">SUM(D71:M71)</f>
        <v>0</v>
      </c>
      <c r="O71" s="49">
        <f>VLOOKUP(A71,'GIA BAN'!B68:G143,6,0)*N71</f>
        <v>0</v>
      </c>
    </row>
    <row r="72" spans="1:15" s="83" customFormat="1" ht="20.2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5" t="str">
        <f>VLOOKUP(A72,'GIA BAN'!B69:G137,3,0)</f>
        <v>450gr</v>
      </c>
      <c r="D72" s="87"/>
      <c r="E72" s="87">
        <v>90</v>
      </c>
      <c r="F72" s="87">
        <v>210</v>
      </c>
      <c r="G72" s="87"/>
      <c r="H72" s="87"/>
      <c r="I72" s="87">
        <v>150</v>
      </c>
      <c r="J72" s="87"/>
      <c r="K72" s="87">
        <v>150</v>
      </c>
      <c r="L72" s="87">
        <v>60</v>
      </c>
      <c r="M72" s="87"/>
      <c r="N72" s="62">
        <f t="shared" si="2"/>
        <v>660</v>
      </c>
      <c r="O72" s="49">
        <f>VLOOKUP(A72,'GIA BAN'!B69:G144,6,0)*N72</f>
        <v>24882000</v>
      </c>
    </row>
    <row r="73" spans="1:15" s="83" customFormat="1" ht="20.2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5" t="str">
        <f>VLOOKUP(A73,'GIA BAN'!B70:G138,3,0)</f>
        <v>1 kg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62">
        <f t="shared" si="2"/>
        <v>0</v>
      </c>
      <c r="O73" s="49">
        <f>VLOOKUP(A73,'GIA BAN'!B70:G145,6,0)*N73</f>
        <v>0</v>
      </c>
    </row>
    <row r="74" spans="1:15" s="83" customFormat="1" ht="20.25" customHeight="1" x14ac:dyDescent="0.25">
      <c r="A74" s="15"/>
      <c r="B74" s="16" t="s">
        <v>113</v>
      </c>
      <c r="C74" s="85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62">
        <f t="shared" si="2"/>
        <v>0</v>
      </c>
      <c r="O74" s="49"/>
    </row>
    <row r="75" spans="1:15" s="83" customFormat="1" ht="20.25" customHeight="1" x14ac:dyDescent="0.25">
      <c r="A75" s="15" t="s">
        <v>114</v>
      </c>
      <c r="B75" s="6" t="str">
        <f>VLOOKUP(A75,'GIA BAN'!B72:G140,2,0)</f>
        <v>Bánh phồng sữa</v>
      </c>
      <c r="C75" s="85" t="str">
        <f>VLOOKUP(A75,'GIA BAN'!B72:G140,3,0)</f>
        <v>350gr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62">
        <f t="shared" si="2"/>
        <v>0</v>
      </c>
      <c r="O75" s="49">
        <f>VLOOKUP(A75,'GIA BAN'!B72:G147,6,0)*N75</f>
        <v>0</v>
      </c>
    </row>
    <row r="76" spans="1:15" s="83" customFormat="1" ht="20.2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5" t="str">
        <f>VLOOKUP(A76,'GIA BAN'!B73:G141,3,0)</f>
        <v>450gr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62">
        <f t="shared" si="2"/>
        <v>0</v>
      </c>
      <c r="O76" s="49">
        <f>VLOOKUP(A76,'GIA BAN'!B73:G148,6,0)*N76</f>
        <v>0</v>
      </c>
    </row>
    <row r="77" spans="1:15" s="83" customFormat="1" ht="20.25" customHeight="1" x14ac:dyDescent="0.25">
      <c r="A77" s="61" t="s">
        <v>234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62">
        <f t="shared" si="2"/>
        <v>0</v>
      </c>
      <c r="O77" s="49">
        <f>VLOOKUP(A77,'GIA BAN'!B74:G149,6,0)*N77</f>
        <v>0</v>
      </c>
    </row>
    <row r="78" spans="1:15" s="83" customFormat="1" ht="20.2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62">
        <f t="shared" si="2"/>
        <v>0</v>
      </c>
      <c r="O78" s="49">
        <f>VLOOKUP(A78,'GIA BAN'!B75:G150,6,0)*N78</f>
        <v>0</v>
      </c>
    </row>
    <row r="79" spans="1:15" s="83" customFormat="1" ht="20.2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62">
        <f t="shared" si="2"/>
        <v>0</v>
      </c>
      <c r="O79" s="49">
        <f>VLOOKUP(A79,'GIA BAN'!B76:G151,6,0)*N79</f>
        <v>0</v>
      </c>
    </row>
    <row r="80" spans="1:15" s="83" customFormat="1" ht="20.2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62">
        <f t="shared" si="2"/>
        <v>0</v>
      </c>
      <c r="O80" s="49">
        <f>VLOOKUP(A80,'GIA BAN'!B77:G152,6,0)*N80</f>
        <v>0</v>
      </c>
    </row>
    <row r="81" spans="1:15" s="83" customFormat="1" ht="20.2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62">
        <f t="shared" si="2"/>
        <v>0</v>
      </c>
      <c r="O81" s="49">
        <f>VLOOKUP(A81,'GIA BAN'!B78:G153,6,0)*N81</f>
        <v>0</v>
      </c>
    </row>
    <row r="82" spans="1:15" ht="25.5" x14ac:dyDescent="0.25">
      <c r="A82" s="36"/>
      <c r="B82" s="36"/>
      <c r="C82" s="3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43">
        <f t="shared" ref="N82:O82" si="3">SUM(N7:N81)</f>
        <v>4660</v>
      </c>
      <c r="O82" s="43">
        <f t="shared" si="3"/>
        <v>137064000</v>
      </c>
    </row>
    <row r="83" spans="1:15" s="83" customFormat="1" ht="15.75" x14ac:dyDescent="0.25">
      <c r="A83" s="11"/>
      <c r="O83" s="3"/>
    </row>
    <row r="84" spans="1:15" x14ac:dyDescent="0.25">
      <c r="E84" s="119">
        <v>3805000</v>
      </c>
    </row>
    <row r="85" spans="1:15" x14ac:dyDescent="0.25">
      <c r="E85" s="119">
        <v>16770000</v>
      </c>
    </row>
    <row r="86" spans="1:15" x14ac:dyDescent="0.25">
      <c r="E86" s="119">
        <v>19466000</v>
      </c>
    </row>
    <row r="87" spans="1:15" x14ac:dyDescent="0.25">
      <c r="E87" s="119">
        <v>9255000</v>
      </c>
    </row>
    <row r="88" spans="1:15" x14ac:dyDescent="0.25">
      <c r="E88" s="119">
        <v>9005000</v>
      </c>
    </row>
    <row r="89" spans="1:15" x14ac:dyDescent="0.25">
      <c r="E89" s="119">
        <v>28614000</v>
      </c>
    </row>
    <row r="90" spans="1:15" x14ac:dyDescent="0.25">
      <c r="E90" s="119">
        <v>1900000</v>
      </c>
    </row>
    <row r="91" spans="1:15" x14ac:dyDescent="0.25">
      <c r="E91" s="119">
        <v>23452000</v>
      </c>
    </row>
    <row r="92" spans="1:15" x14ac:dyDescent="0.25">
      <c r="E92" s="119">
        <v>14194000</v>
      </c>
    </row>
    <row r="93" spans="1:15" x14ac:dyDescent="0.25">
      <c r="E93" s="119">
        <v>10605000</v>
      </c>
    </row>
  </sheetData>
  <mergeCells count="4">
    <mergeCell ref="A4:A5"/>
    <mergeCell ref="B4:B5"/>
    <mergeCell ref="C4:C5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GIA XUONG</vt:lpstr>
      <vt:lpstr>GIA BAN</vt:lpstr>
      <vt:lpstr>BANG TONG HOP</vt:lpstr>
      <vt:lpstr>SO BAN HCM</vt:lpstr>
      <vt:lpstr>SO BAN MIEN TAY</vt:lpstr>
      <vt:lpstr>SO BAN MIEN DONG</vt:lpstr>
      <vt:lpstr>SO BAN TAY NGUYEN</vt:lpstr>
      <vt:lpstr>SO BAN MIEN TRUNG</vt:lpstr>
      <vt:lpstr>DI MINH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</cp:lastModifiedBy>
  <dcterms:created xsi:type="dcterms:W3CDTF">2016-09-06T10:24:23Z</dcterms:created>
  <dcterms:modified xsi:type="dcterms:W3CDTF">2020-05-09T02:58:57Z</dcterms:modified>
</cp:coreProperties>
</file>