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831" firstSheet="1" activeTab="7"/>
  </bookViews>
  <sheets>
    <sheet name="GIA XUONG" sheetId="27" state="hidden" r:id="rId1"/>
    <sheet name="GIA BAN" sheetId="17" r:id="rId2"/>
    <sheet name="BANG TONG HOP" sheetId="23" r:id="rId3"/>
    <sheet name="SO BAN HCM" sheetId="28" r:id="rId4"/>
    <sheet name="SO BAN MIEN TAY" sheetId="3" r:id="rId5"/>
    <sheet name="SO BAN MIEN DONG" sheetId="21" r:id="rId6"/>
    <sheet name="SO BAN TAY NGUYEN" sheetId="20" r:id="rId7"/>
    <sheet name="SO BAN MIEN TRUNG" sheetId="30" r:id="rId8"/>
  </sheets>
  <calcPr calcId="162913"/>
</workbook>
</file>

<file path=xl/calcChain.xml><?xml version="1.0" encoding="utf-8"?>
<calcChain xmlns="http://schemas.openxmlformats.org/spreadsheetml/2006/main">
  <c r="H2" i="20" l="1"/>
  <c r="H3" i="20" s="1"/>
  <c r="I2" i="20"/>
  <c r="J2" i="20"/>
  <c r="J3" i="20" s="1"/>
  <c r="K2" i="20"/>
  <c r="K3" i="20" s="1"/>
  <c r="L2" i="20"/>
  <c r="L3" i="20" s="1"/>
  <c r="I3" i="20"/>
  <c r="L2" i="28" l="1"/>
  <c r="L3" i="28" s="1"/>
  <c r="M2" i="28"/>
  <c r="M3" i="28" s="1"/>
  <c r="B11" i="23" l="1"/>
  <c r="I2" i="3" l="1"/>
  <c r="I3" i="3" s="1"/>
  <c r="J2" i="30" l="1"/>
  <c r="J3" i="30" s="1"/>
  <c r="K81" i="30"/>
  <c r="C81" i="30"/>
  <c r="B81" i="30"/>
  <c r="K80" i="30"/>
  <c r="C80" i="30"/>
  <c r="B80" i="30"/>
  <c r="K79" i="30"/>
  <c r="L79" i="30" s="1"/>
  <c r="C79" i="30"/>
  <c r="B79" i="30"/>
  <c r="K78" i="30"/>
  <c r="C78" i="30"/>
  <c r="B78" i="30"/>
  <c r="K77" i="30"/>
  <c r="C77" i="30"/>
  <c r="B77" i="30"/>
  <c r="K76" i="30"/>
  <c r="C76" i="30"/>
  <c r="B76" i="30"/>
  <c r="K75" i="30"/>
  <c r="C75" i="30"/>
  <c r="B75" i="30"/>
  <c r="K74" i="30"/>
  <c r="K73" i="30"/>
  <c r="C73" i="30"/>
  <c r="B73" i="30"/>
  <c r="K72" i="30"/>
  <c r="C72" i="30"/>
  <c r="B72" i="30"/>
  <c r="K71" i="30"/>
  <c r="C71" i="30"/>
  <c r="B71" i="30"/>
  <c r="K70" i="30"/>
  <c r="C70" i="30"/>
  <c r="B70" i="30"/>
  <c r="K69" i="30"/>
  <c r="C69" i="30"/>
  <c r="B69" i="30"/>
  <c r="K68" i="30"/>
  <c r="C68" i="30"/>
  <c r="B68" i="30"/>
  <c r="K67" i="30"/>
  <c r="L67" i="30" s="1"/>
  <c r="C67" i="30"/>
  <c r="B67" i="30"/>
  <c r="K66" i="30"/>
  <c r="C66" i="30"/>
  <c r="B66" i="30"/>
  <c r="K65" i="30"/>
  <c r="C65" i="30"/>
  <c r="B65" i="30"/>
  <c r="K64" i="30"/>
  <c r="K63" i="30"/>
  <c r="C63" i="30"/>
  <c r="B63" i="30"/>
  <c r="K62" i="30"/>
  <c r="C62" i="30"/>
  <c r="B62" i="30"/>
  <c r="K61" i="30"/>
  <c r="C61" i="30"/>
  <c r="B61" i="30"/>
  <c r="K60" i="30"/>
  <c r="C60" i="30"/>
  <c r="B60" i="30"/>
  <c r="K59" i="30"/>
  <c r="L59" i="30" s="1"/>
  <c r="C59" i="30"/>
  <c r="B59" i="30"/>
  <c r="K58" i="30"/>
  <c r="C58" i="30"/>
  <c r="B58" i="30"/>
  <c r="K57" i="30"/>
  <c r="C57" i="30"/>
  <c r="B57" i="30"/>
  <c r="K56" i="30"/>
  <c r="K55" i="30"/>
  <c r="C55" i="30"/>
  <c r="B55" i="30"/>
  <c r="K54" i="30"/>
  <c r="C54" i="30"/>
  <c r="B54" i="30"/>
  <c r="K53" i="30"/>
  <c r="C53" i="30"/>
  <c r="B53" i="30"/>
  <c r="K52" i="30"/>
  <c r="C52" i="30"/>
  <c r="B52" i="30"/>
  <c r="K51" i="30"/>
  <c r="K50" i="30"/>
  <c r="L50" i="30" s="1"/>
  <c r="C50" i="30"/>
  <c r="B50" i="30"/>
  <c r="K49" i="30"/>
  <c r="C49" i="30"/>
  <c r="B49" i="30"/>
  <c r="K48" i="30"/>
  <c r="C48" i="30"/>
  <c r="B48" i="30"/>
  <c r="K47" i="30"/>
  <c r="C47" i="30"/>
  <c r="B47" i="30"/>
  <c r="K46" i="30"/>
  <c r="C46" i="30"/>
  <c r="B46" i="30"/>
  <c r="K45" i="30"/>
  <c r="C45" i="30"/>
  <c r="B45" i="30"/>
  <c r="K44" i="30"/>
  <c r="C44" i="30"/>
  <c r="B44" i="30"/>
  <c r="K43" i="30"/>
  <c r="C43" i="30"/>
  <c r="B43" i="30"/>
  <c r="K42" i="30"/>
  <c r="L42" i="30" s="1"/>
  <c r="C42" i="30"/>
  <c r="B42" i="30"/>
  <c r="K41" i="30"/>
  <c r="C41" i="30"/>
  <c r="B41" i="30"/>
  <c r="K40" i="30"/>
  <c r="C40" i="30"/>
  <c r="B40" i="30"/>
  <c r="K39" i="30"/>
  <c r="C39" i="30"/>
  <c r="B39" i="30"/>
  <c r="K38" i="30"/>
  <c r="C38" i="30"/>
  <c r="B38" i="30"/>
  <c r="K37" i="30"/>
  <c r="C37" i="30"/>
  <c r="B37" i="30"/>
  <c r="K36" i="30"/>
  <c r="C36" i="30"/>
  <c r="B36" i="30"/>
  <c r="K35" i="30"/>
  <c r="C35" i="30"/>
  <c r="B35" i="30"/>
  <c r="K34" i="30"/>
  <c r="K33" i="30"/>
  <c r="C33" i="30"/>
  <c r="B33" i="30"/>
  <c r="K32" i="30"/>
  <c r="C32" i="30"/>
  <c r="B32" i="30"/>
  <c r="K31" i="30"/>
  <c r="C31" i="30"/>
  <c r="B31" i="30"/>
  <c r="K30" i="30"/>
  <c r="C30" i="30"/>
  <c r="B30" i="30"/>
  <c r="K29" i="30"/>
  <c r="L29" i="30" s="1"/>
  <c r="C29" i="30"/>
  <c r="B29" i="30"/>
  <c r="K28" i="30"/>
  <c r="K27" i="30"/>
  <c r="C27" i="30"/>
  <c r="B27" i="30"/>
  <c r="K26" i="30"/>
  <c r="L26" i="30" s="1"/>
  <c r="C26" i="30"/>
  <c r="B26" i="30"/>
  <c r="K25" i="30"/>
  <c r="L25" i="30" s="1"/>
  <c r="C25" i="30"/>
  <c r="B25" i="30"/>
  <c r="K24" i="30"/>
  <c r="L24" i="30" s="1"/>
  <c r="C24" i="30"/>
  <c r="B24" i="30"/>
  <c r="K23" i="30"/>
  <c r="L23" i="30" s="1"/>
  <c r="C23" i="30"/>
  <c r="B23" i="30"/>
  <c r="K22" i="30"/>
  <c r="L22" i="30" s="1"/>
  <c r="C22" i="30"/>
  <c r="B22" i="30"/>
  <c r="K21" i="30"/>
  <c r="C21" i="30"/>
  <c r="B21" i="30"/>
  <c r="K20" i="30"/>
  <c r="C20" i="30"/>
  <c r="B20" i="30"/>
  <c r="K19" i="30"/>
  <c r="C19" i="30"/>
  <c r="B19" i="30"/>
  <c r="K18" i="30"/>
  <c r="C18" i="30"/>
  <c r="B18" i="30"/>
  <c r="K17" i="30"/>
  <c r="C17" i="30"/>
  <c r="B17" i="30"/>
  <c r="K16" i="30"/>
  <c r="K15" i="30"/>
  <c r="C15" i="30"/>
  <c r="B15" i="30"/>
  <c r="K14" i="30"/>
  <c r="C14" i="30"/>
  <c r="B14" i="30"/>
  <c r="K13" i="30"/>
  <c r="C13" i="30"/>
  <c r="B13" i="30"/>
  <c r="K12" i="30"/>
  <c r="C12" i="30"/>
  <c r="B12" i="30"/>
  <c r="K11" i="30"/>
  <c r="C11" i="30"/>
  <c r="B11" i="30"/>
  <c r="K10" i="30"/>
  <c r="C10" i="30"/>
  <c r="B10" i="30"/>
  <c r="K9" i="30"/>
  <c r="C9" i="30"/>
  <c r="B9" i="30"/>
  <c r="K8" i="30"/>
  <c r="L8" i="30" s="1"/>
  <c r="C8" i="30"/>
  <c r="B8" i="30"/>
  <c r="K7" i="30"/>
  <c r="C7" i="30"/>
  <c r="B7" i="30"/>
  <c r="I2" i="30"/>
  <c r="I3" i="30" s="1"/>
  <c r="H2" i="30"/>
  <c r="H3" i="30" s="1"/>
  <c r="G2" i="30"/>
  <c r="G3" i="30" s="1"/>
  <c r="F2" i="30"/>
  <c r="F3" i="30" s="1"/>
  <c r="E2" i="30"/>
  <c r="E3" i="30" s="1"/>
  <c r="D2" i="30"/>
  <c r="D3" i="30" s="1"/>
  <c r="G2" i="20"/>
  <c r="G3" i="20" s="1"/>
  <c r="E2" i="21"/>
  <c r="E3" i="21" s="1"/>
  <c r="F2" i="21"/>
  <c r="F3" i="21" s="1"/>
  <c r="E2" i="3"/>
  <c r="E3" i="3" s="1"/>
  <c r="F2" i="3"/>
  <c r="F3" i="3" s="1"/>
  <c r="G2" i="3"/>
  <c r="G3" i="3" s="1"/>
  <c r="H2" i="3"/>
  <c r="H3" i="3" s="1"/>
  <c r="L10" i="30" l="1"/>
  <c r="L31" i="30"/>
  <c r="L36" i="30"/>
  <c r="L44" i="30"/>
  <c r="L32" i="30"/>
  <c r="L21" i="30"/>
  <c r="L54" i="30"/>
  <c r="L69" i="30"/>
  <c r="L73" i="30"/>
  <c r="L18" i="30"/>
  <c r="L27" i="30"/>
  <c r="L61" i="30"/>
  <c r="L17" i="30"/>
  <c r="L58" i="30"/>
  <c r="L62" i="30"/>
  <c r="L19" i="30"/>
  <c r="L20" i="30"/>
  <c r="L37" i="30"/>
  <c r="L41" i="30"/>
  <c r="L45" i="30"/>
  <c r="L49" i="30"/>
  <c r="L66" i="30"/>
  <c r="L81" i="30"/>
  <c r="L12" i="30"/>
  <c r="L14" i="30"/>
  <c r="L46" i="30"/>
  <c r="L48" i="30"/>
  <c r="L52" i="30"/>
  <c r="L60" i="30"/>
  <c r="L77" i="30"/>
  <c r="L33" i="30"/>
  <c r="L53" i="30"/>
  <c r="L57" i="30"/>
  <c r="L80" i="30"/>
  <c r="L38" i="30"/>
  <c r="L40" i="30"/>
  <c r="L70" i="30"/>
  <c r="L72" i="30"/>
  <c r="L75" i="30"/>
  <c r="L78" i="30"/>
  <c r="L3" i="30"/>
  <c r="L2" i="30"/>
  <c r="B10" i="23" s="1"/>
  <c r="C10" i="23" s="1"/>
  <c r="L9" i="30"/>
  <c r="L15" i="30"/>
  <c r="L13" i="30"/>
  <c r="L43" i="30"/>
  <c r="K82" i="30"/>
  <c r="L7" i="30"/>
  <c r="L39" i="30"/>
  <c r="L11" i="30"/>
  <c r="L30" i="30"/>
  <c r="L35" i="30"/>
  <c r="L47" i="30"/>
  <c r="L55" i="30"/>
  <c r="L63" i="30"/>
  <c r="L65" i="30"/>
  <c r="L68" i="30"/>
  <c r="L71" i="30"/>
  <c r="L76" i="30"/>
  <c r="L82" i="30" l="1"/>
  <c r="D2" i="3" l="1"/>
  <c r="D3" i="3" s="1"/>
  <c r="J2" i="28"/>
  <c r="J3" i="28" s="1"/>
  <c r="K2" i="28"/>
  <c r="K3" i="28" s="1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O22" i="28" s="1"/>
  <c r="N23" i="28"/>
  <c r="O23" i="28" s="1"/>
  <c r="N24" i="28"/>
  <c r="O24" i="28" s="1"/>
  <c r="N25" i="28"/>
  <c r="O25" i="28" s="1"/>
  <c r="N26" i="28"/>
  <c r="O26" i="28" s="1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81" i="28"/>
  <c r="C81" i="28"/>
  <c r="B81" i="28"/>
  <c r="N80" i="28"/>
  <c r="C80" i="28"/>
  <c r="B80" i="28"/>
  <c r="N79" i="28"/>
  <c r="C79" i="28"/>
  <c r="B79" i="28"/>
  <c r="N78" i="28"/>
  <c r="C78" i="28"/>
  <c r="B78" i="28"/>
  <c r="N77" i="28"/>
  <c r="C77" i="28"/>
  <c r="B77" i="28"/>
  <c r="N76" i="28"/>
  <c r="C76" i="28"/>
  <c r="B76" i="28"/>
  <c r="N75" i="28"/>
  <c r="C75" i="28"/>
  <c r="B75" i="28"/>
  <c r="N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5" i="28"/>
  <c r="B55" i="28"/>
  <c r="C54" i="28"/>
  <c r="B54" i="28"/>
  <c r="C53" i="28"/>
  <c r="B53" i="28"/>
  <c r="C52" i="28"/>
  <c r="B52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3" i="28"/>
  <c r="B33" i="28"/>
  <c r="C32" i="28"/>
  <c r="B32" i="28"/>
  <c r="C31" i="28"/>
  <c r="B31" i="28"/>
  <c r="C30" i="28"/>
  <c r="B30" i="28"/>
  <c r="C29" i="28"/>
  <c r="B29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I2" i="28"/>
  <c r="I3" i="28" s="1"/>
  <c r="H2" i="28"/>
  <c r="H3" i="28" s="1"/>
  <c r="G2" i="28"/>
  <c r="G3" i="28" s="1"/>
  <c r="F2" i="28"/>
  <c r="F3" i="28" s="1"/>
  <c r="E2" i="28"/>
  <c r="E3" i="28" s="1"/>
  <c r="D2" i="28"/>
  <c r="O70" i="28" l="1"/>
  <c r="O54" i="28"/>
  <c r="O18" i="28"/>
  <c r="O73" i="28"/>
  <c r="O61" i="28"/>
  <c r="O53" i="28"/>
  <c r="O49" i="28"/>
  <c r="O21" i="28"/>
  <c r="O17" i="28"/>
  <c r="O13" i="28"/>
  <c r="O63" i="28"/>
  <c r="O43" i="28"/>
  <c r="O39" i="28"/>
  <c r="O35" i="28"/>
  <c r="O31" i="28"/>
  <c r="O19" i="28"/>
  <c r="O62" i="28"/>
  <c r="O68" i="28"/>
  <c r="O60" i="28"/>
  <c r="O52" i="28"/>
  <c r="O40" i="28"/>
  <c r="O36" i="28"/>
  <c r="O32" i="28"/>
  <c r="O20" i="28"/>
  <c r="O12" i="28"/>
  <c r="O7" i="28"/>
  <c r="O46" i="28"/>
  <c r="O30" i="28"/>
  <c r="O33" i="28"/>
  <c r="O58" i="28"/>
  <c r="O44" i="28"/>
  <c r="O29" i="28"/>
  <c r="O72" i="28"/>
  <c r="O71" i="28"/>
  <c r="O69" i="28"/>
  <c r="O67" i="28"/>
  <c r="O66" i="28"/>
  <c r="O65" i="28"/>
  <c r="O48" i="28"/>
  <c r="O50" i="28"/>
  <c r="O15" i="28"/>
  <c r="O14" i="28"/>
  <c r="O11" i="28"/>
  <c r="O10" i="28"/>
  <c r="O9" i="28"/>
  <c r="O8" i="28"/>
  <c r="O55" i="28"/>
  <c r="O59" i="28"/>
  <c r="O45" i="28"/>
  <c r="O42" i="28"/>
  <c r="O38" i="28"/>
  <c r="O27" i="28"/>
  <c r="O57" i="28"/>
  <c r="O47" i="28"/>
  <c r="O41" i="28"/>
  <c r="O37" i="28"/>
  <c r="O76" i="28"/>
  <c r="O78" i="28"/>
  <c r="O75" i="28"/>
  <c r="O80" i="28"/>
  <c r="O2" i="28"/>
  <c r="B6" i="23" s="1"/>
  <c r="C6" i="23" s="1"/>
  <c r="D3" i="28"/>
  <c r="O3" i="28" s="1"/>
  <c r="N82" i="28"/>
  <c r="O77" i="28"/>
  <c r="O79" i="28"/>
  <c r="O81" i="28"/>
  <c r="O82" i="28" l="1"/>
  <c r="D2" i="21"/>
  <c r="D3" i="21" s="1"/>
  <c r="G7" i="21"/>
  <c r="G8" i="21"/>
  <c r="G9" i="21"/>
  <c r="G10" i="21"/>
  <c r="G11" i="21"/>
  <c r="G12" i="21"/>
  <c r="G13" i="21"/>
  <c r="G14" i="21"/>
  <c r="H14" i="21" s="1"/>
  <c r="G15" i="21"/>
  <c r="G29" i="21"/>
  <c r="G30" i="21"/>
  <c r="G31" i="21"/>
  <c r="G32" i="21"/>
  <c r="G35" i="21"/>
  <c r="G36" i="21"/>
  <c r="G37" i="21"/>
  <c r="G38" i="21"/>
  <c r="G39" i="21"/>
  <c r="H39" i="21" s="1"/>
  <c r="G40" i="21"/>
  <c r="G41" i="21"/>
  <c r="G42" i="21"/>
  <c r="G43" i="21"/>
  <c r="G44" i="21"/>
  <c r="G45" i="21"/>
  <c r="G46" i="21"/>
  <c r="G47" i="21"/>
  <c r="G48" i="21"/>
  <c r="G49" i="21"/>
  <c r="G50" i="21"/>
  <c r="G53" i="21"/>
  <c r="G57" i="21"/>
  <c r="G58" i="21"/>
  <c r="G60" i="21"/>
  <c r="G61" i="21"/>
  <c r="G62" i="21"/>
  <c r="G63" i="21"/>
  <c r="G66" i="21"/>
  <c r="G67" i="21"/>
  <c r="G69" i="21"/>
  <c r="G70" i="21"/>
  <c r="G71" i="21"/>
  <c r="G72" i="21"/>
  <c r="G75" i="21"/>
  <c r="H75" i="21" s="1"/>
  <c r="G76" i="21"/>
  <c r="D2" i="20"/>
  <c r="D3" i="20" s="1"/>
  <c r="E2" i="20"/>
  <c r="E3" i="20" s="1"/>
  <c r="F2" i="20"/>
  <c r="F3" i="20" s="1"/>
  <c r="M7" i="20"/>
  <c r="M8" i="20"/>
  <c r="M9" i="20"/>
  <c r="M10" i="20"/>
  <c r="M11" i="20"/>
  <c r="M12" i="20"/>
  <c r="M13" i="20"/>
  <c r="M14" i="20"/>
  <c r="M15" i="20"/>
  <c r="M29" i="20"/>
  <c r="M30" i="20"/>
  <c r="M31" i="20"/>
  <c r="M32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3" i="20"/>
  <c r="M57" i="20"/>
  <c r="M58" i="20"/>
  <c r="M60" i="20"/>
  <c r="M61" i="20"/>
  <c r="M62" i="20"/>
  <c r="M63" i="20"/>
  <c r="M66" i="20"/>
  <c r="M67" i="20"/>
  <c r="M69" i="20"/>
  <c r="M70" i="20"/>
  <c r="M71" i="20"/>
  <c r="M72" i="20"/>
  <c r="M75" i="20"/>
  <c r="M76" i="20"/>
  <c r="M81" i="20"/>
  <c r="C81" i="20"/>
  <c r="B81" i="20"/>
  <c r="M80" i="20"/>
  <c r="C80" i="20"/>
  <c r="B80" i="20"/>
  <c r="M79" i="20"/>
  <c r="C79" i="20"/>
  <c r="B79" i="20"/>
  <c r="M78" i="20"/>
  <c r="C78" i="20"/>
  <c r="B78" i="20"/>
  <c r="M77" i="20"/>
  <c r="C77" i="20"/>
  <c r="B77" i="20"/>
  <c r="C76" i="20"/>
  <c r="B76" i="20"/>
  <c r="C75" i="20"/>
  <c r="B75" i="20"/>
  <c r="M74" i="20"/>
  <c r="M73" i="20"/>
  <c r="C73" i="20"/>
  <c r="B73" i="20"/>
  <c r="C72" i="20"/>
  <c r="B72" i="20"/>
  <c r="C71" i="20"/>
  <c r="B71" i="20"/>
  <c r="C70" i="20"/>
  <c r="B70" i="20"/>
  <c r="C69" i="20"/>
  <c r="B69" i="20"/>
  <c r="M68" i="20"/>
  <c r="C68" i="20"/>
  <c r="B68" i="20"/>
  <c r="C67" i="20"/>
  <c r="B67" i="20"/>
  <c r="C66" i="20"/>
  <c r="B66" i="20"/>
  <c r="M65" i="20"/>
  <c r="C65" i="20"/>
  <c r="B65" i="20"/>
  <c r="M64" i="20"/>
  <c r="C63" i="20"/>
  <c r="B63" i="20"/>
  <c r="C62" i="20"/>
  <c r="B62" i="20"/>
  <c r="C61" i="20"/>
  <c r="B61" i="20"/>
  <c r="C60" i="20"/>
  <c r="B60" i="20"/>
  <c r="M59" i="20"/>
  <c r="C59" i="20"/>
  <c r="B59" i="20"/>
  <c r="C58" i="20"/>
  <c r="B58" i="20"/>
  <c r="C57" i="20"/>
  <c r="B57" i="20"/>
  <c r="M56" i="20"/>
  <c r="M55" i="20"/>
  <c r="C55" i="20"/>
  <c r="B55" i="20"/>
  <c r="M54" i="20"/>
  <c r="C54" i="20"/>
  <c r="B54" i="20"/>
  <c r="C53" i="20"/>
  <c r="B53" i="20"/>
  <c r="M52" i="20"/>
  <c r="C52" i="20"/>
  <c r="B52" i="20"/>
  <c r="M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M34" i="20"/>
  <c r="M33" i="20"/>
  <c r="C33" i="20"/>
  <c r="B33" i="20"/>
  <c r="C32" i="20"/>
  <c r="B32" i="20"/>
  <c r="C31" i="20"/>
  <c r="B31" i="20"/>
  <c r="C30" i="20"/>
  <c r="B30" i="20"/>
  <c r="C29" i="20"/>
  <c r="B29" i="20"/>
  <c r="M28" i="20"/>
  <c r="M27" i="20"/>
  <c r="C27" i="20"/>
  <c r="B27" i="20"/>
  <c r="M26" i="20"/>
  <c r="C26" i="20"/>
  <c r="B26" i="20"/>
  <c r="M25" i="20"/>
  <c r="C25" i="20"/>
  <c r="B25" i="20"/>
  <c r="M24" i="20"/>
  <c r="C24" i="20"/>
  <c r="B24" i="20"/>
  <c r="M23" i="20"/>
  <c r="C23" i="20"/>
  <c r="B23" i="20"/>
  <c r="M22" i="20"/>
  <c r="C22" i="20"/>
  <c r="B22" i="20"/>
  <c r="M21" i="20"/>
  <c r="C21" i="20"/>
  <c r="B21" i="20"/>
  <c r="M20" i="20"/>
  <c r="C20" i="20"/>
  <c r="B20" i="20"/>
  <c r="M19" i="20"/>
  <c r="C19" i="20"/>
  <c r="B19" i="20"/>
  <c r="M18" i="20"/>
  <c r="C18" i="20"/>
  <c r="B18" i="20"/>
  <c r="M17" i="20"/>
  <c r="C17" i="20"/>
  <c r="B17" i="20"/>
  <c r="M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G81" i="21"/>
  <c r="H81" i="21" s="1"/>
  <c r="C81" i="21"/>
  <c r="B81" i="21"/>
  <c r="G80" i="21"/>
  <c r="H80" i="21" s="1"/>
  <c r="C80" i="21"/>
  <c r="B80" i="21"/>
  <c r="G79" i="21"/>
  <c r="H79" i="21" s="1"/>
  <c r="C79" i="21"/>
  <c r="B79" i="21"/>
  <c r="G78" i="21"/>
  <c r="H78" i="21" s="1"/>
  <c r="C78" i="21"/>
  <c r="B78" i="21"/>
  <c r="G77" i="21"/>
  <c r="H77" i="21" s="1"/>
  <c r="C77" i="21"/>
  <c r="B77" i="21"/>
  <c r="C76" i="21"/>
  <c r="B76" i="21"/>
  <c r="C75" i="21"/>
  <c r="B75" i="21"/>
  <c r="G74" i="21"/>
  <c r="G73" i="21"/>
  <c r="C73" i="21"/>
  <c r="B73" i="21"/>
  <c r="C72" i="21"/>
  <c r="B72" i="21"/>
  <c r="C71" i="21"/>
  <c r="B71" i="21"/>
  <c r="C70" i="21"/>
  <c r="B70" i="21"/>
  <c r="C69" i="21"/>
  <c r="B69" i="21"/>
  <c r="G68" i="21"/>
  <c r="C68" i="21"/>
  <c r="B68" i="21"/>
  <c r="C67" i="21"/>
  <c r="B67" i="21"/>
  <c r="C66" i="21"/>
  <c r="B66" i="21"/>
  <c r="G65" i="21"/>
  <c r="C65" i="21"/>
  <c r="B65" i="21"/>
  <c r="G64" i="21"/>
  <c r="C63" i="21"/>
  <c r="B63" i="21"/>
  <c r="C62" i="21"/>
  <c r="B62" i="21"/>
  <c r="C61" i="21"/>
  <c r="B61" i="21"/>
  <c r="C60" i="21"/>
  <c r="B60" i="21"/>
  <c r="G59" i="21"/>
  <c r="C59" i="21"/>
  <c r="B59" i="21"/>
  <c r="C58" i="21"/>
  <c r="B58" i="21"/>
  <c r="C57" i="21"/>
  <c r="B57" i="21"/>
  <c r="G56" i="21"/>
  <c r="G55" i="21"/>
  <c r="C55" i="21"/>
  <c r="B55" i="21"/>
  <c r="G54" i="21"/>
  <c r="C54" i="21"/>
  <c r="B54" i="21"/>
  <c r="C53" i="21"/>
  <c r="B53" i="21"/>
  <c r="G52" i="21"/>
  <c r="C52" i="21"/>
  <c r="B52" i="21"/>
  <c r="G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G34" i="21"/>
  <c r="G33" i="21"/>
  <c r="C33" i="21"/>
  <c r="B33" i="21"/>
  <c r="C32" i="21"/>
  <c r="B32" i="21"/>
  <c r="C31" i="21"/>
  <c r="B31" i="21"/>
  <c r="C30" i="21"/>
  <c r="B30" i="21"/>
  <c r="C29" i="21"/>
  <c r="B29" i="21"/>
  <c r="G28" i="21"/>
  <c r="G27" i="21"/>
  <c r="C27" i="21"/>
  <c r="B27" i="21"/>
  <c r="G26" i="21"/>
  <c r="C26" i="21"/>
  <c r="B26" i="21"/>
  <c r="G25" i="21"/>
  <c r="H25" i="21" s="1"/>
  <c r="C25" i="21"/>
  <c r="B25" i="21"/>
  <c r="G24" i="21"/>
  <c r="C24" i="21"/>
  <c r="B24" i="21"/>
  <c r="G23" i="21"/>
  <c r="C23" i="21"/>
  <c r="B23" i="21"/>
  <c r="G22" i="21"/>
  <c r="H22" i="21" s="1"/>
  <c r="C22" i="21"/>
  <c r="B22" i="21"/>
  <c r="G21" i="21"/>
  <c r="H21" i="21" s="1"/>
  <c r="C21" i="21"/>
  <c r="B21" i="21"/>
  <c r="G20" i="21"/>
  <c r="C20" i="21"/>
  <c r="B20" i="21"/>
  <c r="G19" i="21"/>
  <c r="C19" i="21"/>
  <c r="B19" i="21"/>
  <c r="G18" i="21"/>
  <c r="C18" i="21"/>
  <c r="B18" i="21"/>
  <c r="G17" i="21"/>
  <c r="C17" i="21"/>
  <c r="B17" i="21"/>
  <c r="G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C7" i="3"/>
  <c r="B76" i="3"/>
  <c r="C76" i="3"/>
  <c r="B77" i="3"/>
  <c r="C77" i="3"/>
  <c r="B78" i="3"/>
  <c r="C78" i="3"/>
  <c r="B79" i="3"/>
  <c r="C79" i="3"/>
  <c r="B80" i="3"/>
  <c r="C80" i="3"/>
  <c r="B81" i="3"/>
  <c r="C81" i="3"/>
  <c r="B55" i="3"/>
  <c r="C55" i="3"/>
  <c r="C30" i="3"/>
  <c r="C31" i="3"/>
  <c r="C32" i="3"/>
  <c r="C33" i="3"/>
  <c r="C29" i="3"/>
  <c r="B22" i="3"/>
  <c r="C22" i="3"/>
  <c r="B23" i="3"/>
  <c r="C23" i="3"/>
  <c r="B24" i="3"/>
  <c r="C24" i="3"/>
  <c r="B25" i="3"/>
  <c r="C25" i="3"/>
  <c r="B26" i="3"/>
  <c r="C26" i="3"/>
  <c r="B27" i="3"/>
  <c r="C27" i="3"/>
  <c r="C75" i="3"/>
  <c r="B75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4" i="3"/>
  <c r="B54" i="3"/>
  <c r="C53" i="3"/>
  <c r="B53" i="3"/>
  <c r="C52" i="3"/>
  <c r="B52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B33" i="3"/>
  <c r="B32" i="3"/>
  <c r="B31" i="3"/>
  <c r="B30" i="3"/>
  <c r="B29" i="3"/>
  <c r="C21" i="3"/>
  <c r="B21" i="3"/>
  <c r="C20" i="3"/>
  <c r="B20" i="3"/>
  <c r="C19" i="3"/>
  <c r="B19" i="3"/>
  <c r="C18" i="3"/>
  <c r="B18" i="3"/>
  <c r="C17" i="3"/>
  <c r="B17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7" i="3"/>
  <c r="N23" i="20" l="1"/>
  <c r="N41" i="20"/>
  <c r="N79" i="20"/>
  <c r="N25" i="20"/>
  <c r="N78" i="20"/>
  <c r="N80" i="20"/>
  <c r="N22" i="20"/>
  <c r="N26" i="20"/>
  <c r="N55" i="20"/>
  <c r="K78" i="3"/>
  <c r="K79" i="3"/>
  <c r="K22" i="3"/>
  <c r="K24" i="3"/>
  <c r="K80" i="3"/>
  <c r="K77" i="3"/>
  <c r="N71" i="20"/>
  <c r="K54" i="3"/>
  <c r="H8" i="21"/>
  <c r="H11" i="21"/>
  <c r="K30" i="3"/>
  <c r="K62" i="3"/>
  <c r="K50" i="3"/>
  <c r="K58" i="3"/>
  <c r="K38" i="3"/>
  <c r="J82" i="3"/>
  <c r="K26" i="3"/>
  <c r="K66" i="3"/>
  <c r="K48" i="3"/>
  <c r="K42" i="3"/>
  <c r="K72" i="3"/>
  <c r="K40" i="3"/>
  <c r="K18" i="3"/>
  <c r="K70" i="3"/>
  <c r="K52" i="3"/>
  <c r="K44" i="3"/>
  <c r="K36" i="3"/>
  <c r="K76" i="3"/>
  <c r="K68" i="3"/>
  <c r="K8" i="3"/>
  <c r="K12" i="3"/>
  <c r="K14" i="3"/>
  <c r="K20" i="3"/>
  <c r="N11" i="20"/>
  <c r="N27" i="20"/>
  <c r="N33" i="20"/>
  <c r="N37" i="20"/>
  <c r="N31" i="20"/>
  <c r="N59" i="20"/>
  <c r="N75" i="20"/>
  <c r="N62" i="20"/>
  <c r="N30" i="20"/>
  <c r="N13" i="20"/>
  <c r="N9" i="20"/>
  <c r="N20" i="20"/>
  <c r="N66" i="20"/>
  <c r="N60" i="20"/>
  <c r="N42" i="20"/>
  <c r="N38" i="20"/>
  <c r="N45" i="20"/>
  <c r="N21" i="20"/>
  <c r="N54" i="20"/>
  <c r="N72" i="20"/>
  <c r="N61" i="20"/>
  <c r="N53" i="20"/>
  <c r="N43" i="20"/>
  <c r="H9" i="21"/>
  <c r="H27" i="21"/>
  <c r="H68" i="21"/>
  <c r="H49" i="21"/>
  <c r="H45" i="21"/>
  <c r="H72" i="21"/>
  <c r="H59" i="21"/>
  <c r="H67" i="21"/>
  <c r="H62" i="21"/>
  <c r="H58" i="21"/>
  <c r="H44" i="21"/>
  <c r="H36" i="21"/>
  <c r="H26" i="21"/>
  <c r="H54" i="21"/>
  <c r="H70" i="21"/>
  <c r="H43" i="21"/>
  <c r="H35" i="21"/>
  <c r="H10" i="21"/>
  <c r="K10" i="3"/>
  <c r="K46" i="3"/>
  <c r="K32" i="3"/>
  <c r="K21" i="3"/>
  <c r="K37" i="3"/>
  <c r="K39" i="3"/>
  <c r="K69" i="3"/>
  <c r="K27" i="3"/>
  <c r="K29" i="3"/>
  <c r="K45" i="3"/>
  <c r="K47" i="3"/>
  <c r="K61" i="3"/>
  <c r="K13" i="3"/>
  <c r="K35" i="3"/>
  <c r="K19" i="3"/>
  <c r="K60" i="3"/>
  <c r="N44" i="20"/>
  <c r="N10" i="20"/>
  <c r="N69" i="20"/>
  <c r="N68" i="20"/>
  <c r="N81" i="20"/>
  <c r="N19" i="20"/>
  <c r="N32" i="20"/>
  <c r="N76" i="20"/>
  <c r="N12" i="20"/>
  <c r="N17" i="20"/>
  <c r="N18" i="20"/>
  <c r="N40" i="20"/>
  <c r="N70" i="20"/>
  <c r="N67" i="20"/>
  <c r="N39" i="20"/>
  <c r="N14" i="20"/>
  <c r="N46" i="20"/>
  <c r="N36" i="20"/>
  <c r="N57" i="20"/>
  <c r="N77" i="20"/>
  <c r="N15" i="20"/>
  <c r="N48" i="20"/>
  <c r="N47" i="20"/>
  <c r="N49" i="20"/>
  <c r="N8" i="20"/>
  <c r="N35" i="20"/>
  <c r="N52" i="20"/>
  <c r="N65" i="20"/>
  <c r="N29" i="20"/>
  <c r="N73" i="20"/>
  <c r="M82" i="20"/>
  <c r="N7" i="20"/>
  <c r="N58" i="20"/>
  <c r="N63" i="20"/>
  <c r="N24" i="20"/>
  <c r="N50" i="20"/>
  <c r="H24" i="21"/>
  <c r="H13" i="21"/>
  <c r="H47" i="21"/>
  <c r="H7" i="21"/>
  <c r="H42" i="21"/>
  <c r="H50" i="21"/>
  <c r="H32" i="21"/>
  <c r="H53" i="21"/>
  <c r="H60" i="21"/>
  <c r="H18" i="21"/>
  <c r="H19" i="21"/>
  <c r="H55" i="21"/>
  <c r="H73" i="21"/>
  <c r="H66" i="21"/>
  <c r="H57" i="21"/>
  <c r="H17" i="21"/>
  <c r="H71" i="21"/>
  <c r="H15" i="21"/>
  <c r="H31" i="21"/>
  <c r="H38" i="21"/>
  <c r="H63" i="21"/>
  <c r="H12" i="21"/>
  <c r="H41" i="21"/>
  <c r="H48" i="21"/>
  <c r="H65" i="21"/>
  <c r="H69" i="21"/>
  <c r="H76" i="21"/>
  <c r="H37" i="21"/>
  <c r="H30" i="21"/>
  <c r="H61" i="21"/>
  <c r="H23" i="21"/>
  <c r="H20" i="21"/>
  <c r="H33" i="21"/>
  <c r="H46" i="21"/>
  <c r="H29" i="21"/>
  <c r="G82" i="21"/>
  <c r="H40" i="21"/>
  <c r="H52" i="21"/>
  <c r="K75" i="3"/>
  <c r="K67" i="3"/>
  <c r="K57" i="3"/>
  <c r="K43" i="3"/>
  <c r="K65" i="3"/>
  <c r="K53" i="3"/>
  <c r="K9" i="3"/>
  <c r="K81" i="3"/>
  <c r="K73" i="3"/>
  <c r="K41" i="3"/>
  <c r="K33" i="3"/>
  <c r="K25" i="3"/>
  <c r="K17" i="3"/>
  <c r="K59" i="3"/>
  <c r="K11" i="3"/>
  <c r="K7" i="3"/>
  <c r="K71" i="3"/>
  <c r="K63" i="3"/>
  <c r="K49" i="3"/>
  <c r="K31" i="3"/>
  <c r="K23" i="3"/>
  <c r="K55" i="3"/>
  <c r="K15" i="3"/>
  <c r="H2" i="21"/>
  <c r="B8" i="23" s="1"/>
  <c r="C8" i="23" s="1"/>
  <c r="K2" i="3"/>
  <c r="B7" i="23" s="1"/>
  <c r="C7" i="23" s="1"/>
  <c r="H3" i="21"/>
  <c r="N3" i="20"/>
  <c r="K3" i="3"/>
  <c r="N2" i="20"/>
  <c r="B9" i="23" s="1"/>
  <c r="C9" i="23" s="1"/>
  <c r="N82" i="20" l="1"/>
  <c r="N84" i="20" s="1"/>
  <c r="H82" i="21"/>
  <c r="K82" i="3"/>
  <c r="B13" i="23" l="1"/>
  <c r="C13" i="23"/>
</calcChain>
</file>

<file path=xl/sharedStrings.xml><?xml version="1.0" encoding="utf-8"?>
<sst xmlns="http://schemas.openxmlformats.org/spreadsheetml/2006/main" count="1137" uniqueCount="218">
  <si>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</si>
  <si>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</si>
  <si>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</si>
  <si>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</si>
  <si>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</si>
  <si>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</si>
  <si>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</si>
  <si>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</si>
  <si>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</si>
  <si>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</si>
  <si>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</si>
  <si>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</si>
  <si>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</si>
  <si>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</si>
  <si>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</si>
  <si>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</si>
  <si>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</si>
  <si>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</si>
  <si>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</si>
  <si>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</si>
  <si>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</si>
  <si>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</si>
  <si>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</si>
  <si>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</si>
  <si>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</si>
  <si>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</si>
  <si>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</si>
  <si>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</si>
  <si>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</si>
  <si>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</si>
  <si>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</si>
  <si>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</si>
  <si>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</si>
  <si>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</si>
  <si>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</si>
  <si>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</si>
  <si>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</si>
  <si>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</si>
  <si>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</si>
  <si>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</si>
  <si>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</si>
  <si>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</si>
  <si>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</si>
  <si>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</si>
  <si>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</si>
  <si>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</si>
  <si>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</si>
  <si>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</si>
  <si>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</si>
  <si>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</si>
  <si>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</si>
  <si>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</si>
  <si>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</si>
  <si>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</si>
  <si>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</si>
  <si>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</si>
  <si>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</si>
  <si>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</si>
  <si>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</si>
  <si>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</si>
  <si>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</si>
  <si>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</si>
  <si>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</si>
  <si>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</si>
  <si>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</si>
  <si>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</si>
  <si>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</si>
  <si>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</si>
  <si>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</si>
  <si>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</si>
  <si>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</si>
  <si>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</si>
  <si>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</si>
  <si>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</si>
  <si>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</si>
  <si>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</si>
  <si>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</si>
  <si>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</si>
  <si>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</si>
  <si>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</si>
  <si>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</si>
  <si>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</si>
  <si>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</si>
  <si>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</si>
  <si>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</si>
  <si>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</si>
  <si>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</si>
  <si>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</si>
  <si>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</si>
  <si>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</si>
  <si>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</si>
  <si>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</si>
  <si>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</si>
  <si>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</si>
  <si>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</si>
  <si>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</si>
  <si>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</si>
  <si>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</si>
  <si>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</si>
  <si>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</si>
  <si>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</si>
  <si>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</si>
  <si>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</si>
  <si>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</si>
  <si>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</si>
  <si>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</si>
  <si>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</si>
  <si>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</si>
  <si>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</si>
  <si>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</si>
  <si>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</si>
  <si>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</si>
  <si>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</si>
  <si>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</si>
  <si>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</si>
  <si>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</si>
  <si>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</si>
  <si>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</si>
  <si>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</si>
  <si>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</si>
  <si>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</si>
  <si>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</si>
  <si>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</si>
  <si>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</si>
  <si>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</si>
  <si>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</si>
  <si>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</si>
  <si>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</si>
  <si>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</si>
  <si>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</si>
  <si>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</si>
  <si>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</si>
  <si>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</si>
  <si>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</si>
  <si>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</si>
  <si>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</si>
  <si>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</si>
  <si>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</si>
  <si>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</si>
  <si>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</si>
  <si>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</si>
  <si>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</si>
  <si>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</si>
  <si>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</si>
  <si>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</si>
  <si>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</si>
  <si>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</si>
  <si>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GIÁ BÁN</t>
  </si>
  <si>
    <t>50 gói tặng 1 gói cùng loại</t>
  </si>
  <si>
    <t>60túi tặng 1 túi cùng loại</t>
  </si>
  <si>
    <t>50túi tặng 1 túi cùng loại</t>
  </si>
  <si>
    <t>TU 06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</si>
  <si>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</si>
  <si>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</si>
  <si>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</si>
  <si>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</si>
  <si>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</si>
  <si>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</si>
  <si>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</si>
  <si>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</si>
  <si>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</si>
  <si>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</si>
  <si>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</si>
  <si>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</si>
  <si>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DSỐ CHƯA C.KHẤU</t>
  </si>
  <si>
    <t>MT_DH01</t>
  </si>
  <si>
    <t>HCM_DH09</t>
  </si>
  <si>
    <t>TÂY NGUYÊN</t>
  </si>
  <si>
    <t>MIỀN TRUNG</t>
  </si>
  <si>
    <t>HCM_DH01</t>
  </si>
  <si>
    <t>HCM_DH02</t>
  </si>
  <si>
    <t>HCM_DH03</t>
  </si>
  <si>
    <t>HCM_DH04</t>
  </si>
  <si>
    <t>HCM_DH05</t>
  </si>
  <si>
    <t>HCM_DH06</t>
  </si>
  <si>
    <t>HCM_DH07</t>
  </si>
  <si>
    <t>HCM_DH08</t>
  </si>
  <si>
    <t>MT_DH02</t>
  </si>
  <si>
    <t>MT_DH03</t>
  </si>
  <si>
    <t>MT_DH04</t>
  </si>
  <si>
    <t>MT_DH05</t>
  </si>
  <si>
    <t>MD_DH01</t>
  </si>
  <si>
    <t>MD_DH02</t>
  </si>
  <si>
    <t>MD_DH03</t>
  </si>
  <si>
    <t>TN_DH01</t>
  </si>
  <si>
    <t>TN_DH02</t>
  </si>
  <si>
    <t>TN_DH03</t>
  </si>
  <si>
    <t>TN_DH04</t>
  </si>
  <si>
    <t>MTR_DH01</t>
  </si>
  <si>
    <t>MTR_DH02</t>
  </si>
  <si>
    <t>MTR_DH03</t>
  </si>
  <si>
    <t>MTR_DH04</t>
  </si>
  <si>
    <t>MTR_DH05</t>
  </si>
  <si>
    <t>MTR_DH06</t>
  </si>
  <si>
    <t>HỘP QUÀ TẾT</t>
  </si>
  <si>
    <t>QT16</t>
  </si>
  <si>
    <t>HỖ TRỢ</t>
  </si>
  <si>
    <t>CHIẾT KHẤU</t>
  </si>
  <si>
    <t>DÌ MINH</t>
  </si>
  <si>
    <t>HCM - THÁNG 02</t>
  </si>
  <si>
    <t>HCM_DH10</t>
  </si>
  <si>
    <t xml:space="preserve"> </t>
  </si>
  <si>
    <t>MTR_DH07</t>
  </si>
  <si>
    <t>MIỀN TÂY - THÁNG 02</t>
  </si>
  <si>
    <t>MIỀN ĐÔNG - THÁNG 02</t>
  </si>
  <si>
    <t>TN_DH05</t>
  </si>
  <si>
    <t>TN_DH06</t>
  </si>
  <si>
    <t>TN_DH07</t>
  </si>
  <si>
    <t>TN_DH08</t>
  </si>
  <si>
    <t>TN_DH09</t>
  </si>
  <si>
    <t>TÂY NGUYÊN - THÁNG 02</t>
  </si>
  <si>
    <t>MIỀN TRUNG - THÁNG 02</t>
  </si>
  <si>
    <t>10hộp tặng 1 hộp cùng loại</t>
  </si>
  <si>
    <t>10 gói tặng 1 gói cùng loại</t>
  </si>
  <si>
    <t>25 gói tặng 1 gói cùng loại</t>
  </si>
  <si>
    <t>10 túi tặng 1 túi cùng loại</t>
  </si>
  <si>
    <t>30 kg tặng 1kg cùng loại</t>
  </si>
  <si>
    <t>THÁNG 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</si>
</sst>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0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sz val="13"/>
      <name val="Arial"/>
      <family val="2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7" fillId="0" borderId="1" xfId="3" applyNumberFormat="1" applyFont="1" applyBorder="1" applyAlignment="1">
      <alignment vertical="center"/>
    </xf>
    <xf numFmtId="164" fontId="19" fillId="3" borderId="2" xfId="3" applyNumberFormat="1" applyFont="1" applyFill="1" applyBorder="1" applyAlignment="1">
      <alignment vertical="center"/>
    </xf>
    <xf numFmtId="164" fontId="19" fillId="3" borderId="1" xfId="3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164" fontId="7" fillId="10" borderId="1" xfId="3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7" fillId="5" borderId="1" xfId="0" applyFont="1" applyFill="1" applyBorder="1" applyAlignment="1">
      <alignment vertical="center"/>
    </xf>
    <xf numFmtId="164" fontId="17" fillId="5" borderId="1" xfId="3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vertical="center"/>
    </xf>
    <xf numFmtId="3" fontId="14" fillId="9" borderId="1" xfId="0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/>
    </xf>
    <xf numFmtId="3" fontId="14" fillId="11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164" fontId="10" fillId="12" borderId="1" xfId="3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 wrapText="1"/>
    </xf>
    <xf numFmtId="3" fontId="24" fillId="9" borderId="1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25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165" fontId="26" fillId="4" borderId="1" xfId="0" applyNumberFormat="1" applyFont="1" applyFill="1" applyBorder="1" applyAlignment="1">
      <alignment horizontal="center" vertical="center" wrapText="1"/>
    </xf>
    <xf numFmtId="164" fontId="9" fillId="2" borderId="0" xfId="3" applyNumberFormat="1" applyFont="1" applyFill="1" applyAlignment="1">
      <alignment vertical="center"/>
    </xf>
    <xf numFmtId="0" fontId="28" fillId="0" borderId="6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3" fontId="5" fillId="7" borderId="1" xfId="2" applyNumberFormat="1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left" vertical="center"/>
    </xf>
    <xf numFmtId="0" fontId="11" fillId="8" borderId="2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 vertical="center"/>
    </xf>
    <xf numFmtId="3" fontId="7" fillId="9" borderId="5" xfId="0" applyNumberFormat="1" applyFont="1" applyFill="1" applyBorder="1" applyAlignment="1">
      <alignment horizontal="center" vertical="center" wrapText="1"/>
    </xf>
    <xf numFmtId="3" fontId="7" fillId="13" borderId="7" xfId="0" applyNumberFormat="1" applyFont="1" applyFill="1" applyBorder="1" applyAlignment="1">
      <alignment horizontal="center" vertical="center" wrapText="1"/>
    </xf>
    <xf numFmtId="3" fontId="25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81"/>
  <sheetViews>
    <sheetView topLeftCell="A67" workbookViewId="0">
      <selection activeCell="F77" sqref="F77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35" style="2" customWidth="1"/>
    <col min="4" max="4" width="10" style="2" customWidth="1"/>
    <col min="5" max="5" width="15.28515625" style="2" bestFit="1" customWidth="1"/>
    <col min="6" max="6" width="16.28515625" style="27" customWidth="1"/>
    <col min="7" max="7" width="24.85546875" style="2" bestFit="1" customWidth="1"/>
    <col min="8" max="16384" width="9" style="2"/>
  </cols>
  <sheetData>
    <row r="1" spans="1:7" ht="39.75" customHeight="1" x14ac:dyDescent="0.25">
      <c r="A1" s="110" t="s">
        <v>121</v>
      </c>
      <c r="B1" s="110"/>
      <c r="C1" s="110"/>
      <c r="D1" s="110"/>
      <c r="E1" s="110"/>
      <c r="F1" s="110"/>
      <c r="G1" s="110"/>
    </row>
    <row r="2" spans="1:7" s="4" customFormat="1" ht="24" customHeight="1" x14ac:dyDescent="0.25">
      <c r="A2" s="111" t="s">
        <v>118</v>
      </c>
      <c r="B2" s="111" t="s">
        <v>120</v>
      </c>
      <c r="C2" s="111" t="s">
        <v>0</v>
      </c>
      <c r="D2" s="112" t="s">
        <v>119</v>
      </c>
      <c r="E2" s="113" t="s">
        <v>152</v>
      </c>
      <c r="F2" s="102"/>
      <c r="G2" s="103"/>
    </row>
    <row r="3" spans="1:7" s="4" customFormat="1" ht="24" customHeight="1" x14ac:dyDescent="0.25">
      <c r="A3" s="111"/>
      <c r="B3" s="111"/>
      <c r="C3" s="111"/>
      <c r="D3" s="112"/>
      <c r="E3" s="114"/>
      <c r="F3" s="66"/>
      <c r="G3" s="68"/>
    </row>
    <row r="4" spans="1:7" s="4" customFormat="1" ht="21.75" customHeight="1" x14ac:dyDescent="0.25">
      <c r="A4" s="55"/>
      <c r="B4" s="16"/>
      <c r="C4" s="16" t="s">
        <v>1</v>
      </c>
      <c r="D4" s="54"/>
      <c r="E4" s="61"/>
      <c r="F4" s="61"/>
      <c r="G4" s="62"/>
    </row>
    <row r="5" spans="1:7" s="4" customFormat="1" ht="21.75" customHeight="1" x14ac:dyDescent="0.25">
      <c r="A5" s="13">
        <v>1</v>
      </c>
      <c r="B5" s="15" t="s">
        <v>2</v>
      </c>
      <c r="C5" s="6" t="s">
        <v>3</v>
      </c>
      <c r="D5" s="5" t="s">
        <v>4</v>
      </c>
      <c r="E5" s="8" t="s">
        <v>153</v>
      </c>
      <c r="F5" s="48">
        <v>17800</v>
      </c>
      <c r="G5" s="8" t="s">
        <v>212</v>
      </c>
    </row>
    <row r="6" spans="1:7" s="4" customFormat="1" ht="21.75" customHeight="1" x14ac:dyDescent="0.25">
      <c r="A6" s="13">
        <v>2</v>
      </c>
      <c r="B6" s="15" t="s">
        <v>5</v>
      </c>
      <c r="C6" s="6" t="s">
        <v>6</v>
      </c>
      <c r="D6" s="5" t="s">
        <v>4</v>
      </c>
      <c r="E6" s="8" t="s">
        <v>153</v>
      </c>
      <c r="F6" s="48">
        <v>17800</v>
      </c>
      <c r="G6" s="8" t="s">
        <v>212</v>
      </c>
    </row>
    <row r="7" spans="1:7" s="4" customFormat="1" ht="21.75" customHeight="1" x14ac:dyDescent="0.25">
      <c r="A7" s="13">
        <v>3</v>
      </c>
      <c r="B7" s="15" t="s">
        <v>7</v>
      </c>
      <c r="C7" s="6" t="s">
        <v>8</v>
      </c>
      <c r="D7" s="5" t="s">
        <v>4</v>
      </c>
      <c r="E7" s="8" t="s">
        <v>153</v>
      </c>
      <c r="F7" s="48">
        <v>17800</v>
      </c>
      <c r="G7" s="8" t="s">
        <v>212</v>
      </c>
    </row>
    <row r="8" spans="1:7" s="4" customFormat="1" ht="21.75" customHeight="1" x14ac:dyDescent="0.25">
      <c r="A8" s="13">
        <v>4</v>
      </c>
      <c r="B8" s="15" t="s">
        <v>9</v>
      </c>
      <c r="C8" s="6" t="s">
        <v>10</v>
      </c>
      <c r="D8" s="5" t="s">
        <v>4</v>
      </c>
      <c r="E8" s="8" t="s">
        <v>153</v>
      </c>
      <c r="F8" s="48">
        <v>17800</v>
      </c>
      <c r="G8" s="8" t="s">
        <v>212</v>
      </c>
    </row>
    <row r="9" spans="1:7" s="4" customFormat="1" ht="21.75" customHeight="1" x14ac:dyDescent="0.25">
      <c r="A9" s="13">
        <v>5</v>
      </c>
      <c r="B9" s="15" t="s">
        <v>11</v>
      </c>
      <c r="C9" s="6" t="s">
        <v>12</v>
      </c>
      <c r="D9" s="5" t="s">
        <v>13</v>
      </c>
      <c r="E9" s="8" t="s">
        <v>154</v>
      </c>
      <c r="F9" s="48">
        <v>21400</v>
      </c>
      <c r="G9" s="8" t="s">
        <v>212</v>
      </c>
    </row>
    <row r="10" spans="1:7" s="4" customFormat="1" ht="21.75" customHeight="1" x14ac:dyDescent="0.25">
      <c r="A10" s="13">
        <v>6</v>
      </c>
      <c r="B10" s="15" t="s">
        <v>14</v>
      </c>
      <c r="C10" s="6" t="s">
        <v>10</v>
      </c>
      <c r="D10" s="5" t="s">
        <v>13</v>
      </c>
      <c r="E10" s="8" t="s">
        <v>154</v>
      </c>
      <c r="F10" s="48">
        <v>23000</v>
      </c>
      <c r="G10" s="8" t="s">
        <v>212</v>
      </c>
    </row>
    <row r="11" spans="1:7" s="4" customFormat="1" ht="21.75" customHeight="1" x14ac:dyDescent="0.25">
      <c r="A11" s="13">
        <v>7</v>
      </c>
      <c r="B11" s="15" t="s">
        <v>15</v>
      </c>
      <c r="C11" s="6" t="s">
        <v>3</v>
      </c>
      <c r="D11" s="5" t="s">
        <v>16</v>
      </c>
      <c r="E11" s="8" t="s">
        <v>154</v>
      </c>
      <c r="F11" s="48">
        <v>28000</v>
      </c>
      <c r="G11" s="8" t="s">
        <v>212</v>
      </c>
    </row>
    <row r="12" spans="1:7" s="4" customFormat="1" ht="21.75" customHeight="1" x14ac:dyDescent="0.25">
      <c r="A12" s="13">
        <v>8</v>
      </c>
      <c r="B12" s="15" t="s">
        <v>17</v>
      </c>
      <c r="C12" s="6" t="s">
        <v>10</v>
      </c>
      <c r="D12" s="5" t="s">
        <v>16</v>
      </c>
      <c r="E12" s="8" t="s">
        <v>154</v>
      </c>
      <c r="F12" s="48">
        <v>28000</v>
      </c>
      <c r="G12" s="8" t="s">
        <v>212</v>
      </c>
    </row>
    <row r="13" spans="1:7" s="4" customFormat="1" ht="21.75" customHeight="1" x14ac:dyDescent="0.25">
      <c r="A13" s="13">
        <v>9</v>
      </c>
      <c r="B13" s="15" t="s">
        <v>18</v>
      </c>
      <c r="C13" s="6" t="s">
        <v>19</v>
      </c>
      <c r="D13" s="5" t="s">
        <v>16</v>
      </c>
      <c r="E13" s="8" t="s">
        <v>154</v>
      </c>
      <c r="F13" s="48">
        <v>28000</v>
      </c>
      <c r="G13" s="8" t="s">
        <v>212</v>
      </c>
    </row>
    <row r="14" spans="1:7" s="4" customFormat="1" ht="21.75" customHeight="1" x14ac:dyDescent="0.25">
      <c r="A14" s="13"/>
      <c r="B14" s="15"/>
      <c r="C14" s="16" t="s">
        <v>20</v>
      </c>
      <c r="D14" s="5"/>
      <c r="E14" s="5"/>
      <c r="F14" s="48"/>
      <c r="G14" s="49"/>
    </row>
    <row r="15" spans="1:7" s="4" customFormat="1" ht="21.75" customHeight="1" x14ac:dyDescent="0.25">
      <c r="A15" s="13">
        <v>10</v>
      </c>
      <c r="B15" s="15" t="s">
        <v>21</v>
      </c>
      <c r="C15" s="6" t="s">
        <v>22</v>
      </c>
      <c r="D15" s="8" t="s">
        <v>13</v>
      </c>
      <c r="E15" s="8" t="s">
        <v>155</v>
      </c>
      <c r="F15" s="48">
        <v>27800</v>
      </c>
      <c r="G15" s="69" t="s">
        <v>212</v>
      </c>
    </row>
    <row r="16" spans="1:7" s="4" customFormat="1" ht="21.75" customHeight="1" x14ac:dyDescent="0.25">
      <c r="A16" s="13">
        <v>11</v>
      </c>
      <c r="B16" s="15" t="s">
        <v>23</v>
      </c>
      <c r="C16" s="6" t="s">
        <v>24</v>
      </c>
      <c r="D16" s="8" t="s">
        <v>13</v>
      </c>
      <c r="E16" s="8" t="s">
        <v>155</v>
      </c>
      <c r="F16" s="48">
        <v>27800</v>
      </c>
      <c r="G16" s="69" t="s">
        <v>212</v>
      </c>
    </row>
    <row r="17" spans="1:7" s="4" customFormat="1" ht="21.75" customHeight="1" x14ac:dyDescent="0.25">
      <c r="A17" s="13">
        <v>12</v>
      </c>
      <c r="B17" s="15" t="s">
        <v>25</v>
      </c>
      <c r="C17" s="6" t="s">
        <v>26</v>
      </c>
      <c r="D17" s="8" t="s">
        <v>13</v>
      </c>
      <c r="E17" s="8" t="s">
        <v>155</v>
      </c>
      <c r="F17" s="48">
        <v>27800</v>
      </c>
      <c r="G17" s="69" t="s">
        <v>212</v>
      </c>
    </row>
    <row r="18" spans="1:7" s="4" customFormat="1" ht="21.75" customHeight="1" x14ac:dyDescent="0.25">
      <c r="A18" s="13">
        <v>13</v>
      </c>
      <c r="B18" s="15" t="s">
        <v>27</v>
      </c>
      <c r="C18" s="6" t="s">
        <v>28</v>
      </c>
      <c r="D18" s="8" t="s">
        <v>13</v>
      </c>
      <c r="E18" s="8" t="s">
        <v>155</v>
      </c>
      <c r="F18" s="48">
        <v>26500</v>
      </c>
      <c r="G18" s="69" t="s">
        <v>212</v>
      </c>
    </row>
    <row r="19" spans="1:7" s="4" customFormat="1" ht="21.75" customHeight="1" x14ac:dyDescent="0.25">
      <c r="A19" s="13">
        <v>14</v>
      </c>
      <c r="B19" s="15" t="s">
        <v>29</v>
      </c>
      <c r="C19" s="6" t="s">
        <v>12</v>
      </c>
      <c r="D19" s="8" t="s">
        <v>13</v>
      </c>
      <c r="E19" s="8" t="s">
        <v>155</v>
      </c>
      <c r="F19" s="48">
        <v>26500</v>
      </c>
      <c r="G19" s="69" t="s">
        <v>212</v>
      </c>
    </row>
    <row r="20" spans="1:7" s="4" customFormat="1" ht="21.75" customHeight="1" x14ac:dyDescent="0.25">
      <c r="A20" s="13">
        <v>15</v>
      </c>
      <c r="B20" s="19" t="s">
        <v>123</v>
      </c>
      <c r="C20" s="50" t="s">
        <v>22</v>
      </c>
      <c r="D20" s="51" t="s">
        <v>67</v>
      </c>
      <c r="E20" s="8" t="s">
        <v>156</v>
      </c>
      <c r="F20" s="48">
        <v>36500</v>
      </c>
      <c r="G20" s="49"/>
    </row>
    <row r="21" spans="1:7" s="4" customFormat="1" ht="21.75" customHeight="1" x14ac:dyDescent="0.25">
      <c r="A21" s="13">
        <v>16</v>
      </c>
      <c r="B21" s="19" t="s">
        <v>124</v>
      </c>
      <c r="C21" s="50" t="s">
        <v>24</v>
      </c>
      <c r="D21" s="51" t="s">
        <v>67</v>
      </c>
      <c r="E21" s="8" t="s">
        <v>156</v>
      </c>
      <c r="F21" s="48"/>
      <c r="G21" s="49"/>
    </row>
    <row r="22" spans="1:7" s="4" customFormat="1" ht="21.75" customHeight="1" x14ac:dyDescent="0.25">
      <c r="A22" s="13">
        <v>17</v>
      </c>
      <c r="B22" s="19" t="s">
        <v>125</v>
      </c>
      <c r="C22" s="50" t="s">
        <v>26</v>
      </c>
      <c r="D22" s="51" t="s">
        <v>67</v>
      </c>
      <c r="E22" s="8" t="s">
        <v>156</v>
      </c>
      <c r="F22" s="48"/>
      <c r="G22" s="49"/>
    </row>
    <row r="23" spans="1:7" s="4" customFormat="1" ht="21.75" customHeight="1" x14ac:dyDescent="0.25">
      <c r="A23" s="13">
        <v>18</v>
      </c>
      <c r="B23" s="19" t="s">
        <v>126</v>
      </c>
      <c r="C23" s="50" t="s">
        <v>28</v>
      </c>
      <c r="D23" s="51" t="s">
        <v>67</v>
      </c>
      <c r="E23" s="8" t="s">
        <v>156</v>
      </c>
      <c r="F23" s="48"/>
      <c r="G23" s="49"/>
    </row>
    <row r="24" spans="1:7" s="4" customFormat="1" ht="21.75" customHeight="1" x14ac:dyDescent="0.25">
      <c r="A24" s="13">
        <v>19</v>
      </c>
      <c r="B24" s="19" t="s">
        <v>127</v>
      </c>
      <c r="C24" s="50" t="s">
        <v>12</v>
      </c>
      <c r="D24" s="51" t="s">
        <v>67</v>
      </c>
      <c r="E24" s="8" t="s">
        <v>156</v>
      </c>
      <c r="F24" s="48"/>
      <c r="G24" s="49"/>
    </row>
    <row r="25" spans="1:7" s="4" customFormat="1" ht="21.75" customHeight="1" x14ac:dyDescent="0.25">
      <c r="A25" s="13">
        <v>20</v>
      </c>
      <c r="B25" s="15" t="s">
        <v>30</v>
      </c>
      <c r="C25" s="6" t="s">
        <v>31</v>
      </c>
      <c r="D25" s="8" t="s">
        <v>32</v>
      </c>
      <c r="E25" s="8" t="s">
        <v>156</v>
      </c>
      <c r="F25" s="67">
        <v>36500</v>
      </c>
      <c r="G25" s="69" t="s">
        <v>212</v>
      </c>
    </row>
    <row r="26" spans="1:7" s="4" customFormat="1" ht="21.75" customHeight="1" x14ac:dyDescent="0.25">
      <c r="A26" s="13"/>
      <c r="B26" s="15"/>
      <c r="C26" s="16" t="s">
        <v>33</v>
      </c>
      <c r="D26" s="8"/>
      <c r="E26" s="8"/>
      <c r="F26" s="48"/>
      <c r="G26" s="52"/>
    </row>
    <row r="27" spans="1:7" s="4" customFormat="1" ht="21.75" customHeight="1" x14ac:dyDescent="0.25">
      <c r="A27" s="13">
        <v>21</v>
      </c>
      <c r="B27" s="15" t="s">
        <v>34</v>
      </c>
      <c r="C27" s="6" t="s">
        <v>35</v>
      </c>
      <c r="D27" s="8" t="s">
        <v>36</v>
      </c>
      <c r="E27" s="8" t="s">
        <v>154</v>
      </c>
      <c r="F27" s="48">
        <v>19500</v>
      </c>
      <c r="G27" s="8" t="s">
        <v>212</v>
      </c>
    </row>
    <row r="28" spans="1:7" s="4" customFormat="1" ht="21.75" customHeight="1" x14ac:dyDescent="0.25">
      <c r="A28" s="13">
        <v>22</v>
      </c>
      <c r="B28" s="15" t="s">
        <v>37</v>
      </c>
      <c r="C28" s="6" t="s">
        <v>38</v>
      </c>
      <c r="D28" s="8" t="s">
        <v>36</v>
      </c>
      <c r="E28" s="8" t="s">
        <v>154</v>
      </c>
      <c r="F28" s="48">
        <v>19500</v>
      </c>
      <c r="G28" s="8" t="s">
        <v>212</v>
      </c>
    </row>
    <row r="29" spans="1:7" s="4" customFormat="1" ht="21.75" customHeight="1" x14ac:dyDescent="0.25">
      <c r="A29" s="13">
        <v>23</v>
      </c>
      <c r="B29" s="15" t="s">
        <v>39</v>
      </c>
      <c r="C29" s="6" t="s">
        <v>40</v>
      </c>
      <c r="D29" s="8" t="s">
        <v>36</v>
      </c>
      <c r="E29" s="8" t="s">
        <v>154</v>
      </c>
      <c r="F29" s="48">
        <v>19000</v>
      </c>
      <c r="G29" s="8" t="s">
        <v>212</v>
      </c>
    </row>
    <row r="30" spans="1:7" s="4" customFormat="1" ht="21.75" customHeight="1" x14ac:dyDescent="0.25">
      <c r="A30" s="13">
        <v>24</v>
      </c>
      <c r="B30" s="15" t="s">
        <v>41</v>
      </c>
      <c r="C30" s="6" t="s">
        <v>42</v>
      </c>
      <c r="D30" s="8" t="s">
        <v>36</v>
      </c>
      <c r="E30" s="8" t="s">
        <v>154</v>
      </c>
      <c r="F30" s="48">
        <v>19000</v>
      </c>
      <c r="G30" s="8" t="s">
        <v>212</v>
      </c>
    </row>
    <row r="31" spans="1:7" s="4" customFormat="1" ht="21.75" customHeight="1" x14ac:dyDescent="0.25">
      <c r="A31" s="13">
        <v>25</v>
      </c>
      <c r="B31" s="15" t="s">
        <v>43</v>
      </c>
      <c r="C31" s="6" t="s">
        <v>44</v>
      </c>
      <c r="D31" s="8" t="s">
        <v>36</v>
      </c>
      <c r="E31" s="8" t="s">
        <v>154</v>
      </c>
      <c r="F31" s="48">
        <v>19000</v>
      </c>
      <c r="G31" s="78" t="s">
        <v>212</v>
      </c>
    </row>
    <row r="32" spans="1:7" s="4" customFormat="1" ht="21.75" customHeight="1" x14ac:dyDescent="0.25">
      <c r="A32" s="13"/>
      <c r="B32" s="15"/>
      <c r="C32" s="16" t="s">
        <v>45</v>
      </c>
      <c r="D32" s="8"/>
      <c r="E32" s="9"/>
      <c r="F32" s="48"/>
      <c r="G32" s="49"/>
    </row>
    <row r="33" spans="1:7" s="4" customFormat="1" ht="21.75" customHeight="1" x14ac:dyDescent="0.25">
      <c r="A33" s="13">
        <v>26</v>
      </c>
      <c r="B33" s="15" t="s">
        <v>46</v>
      </c>
      <c r="C33" s="6" t="s">
        <v>47</v>
      </c>
      <c r="D33" s="5" t="s">
        <v>48</v>
      </c>
      <c r="E33" s="8" t="s">
        <v>157</v>
      </c>
      <c r="F33" s="48">
        <v>11800</v>
      </c>
      <c r="G33" s="8" t="s">
        <v>213</v>
      </c>
    </row>
    <row r="34" spans="1:7" s="4" customFormat="1" ht="21.75" customHeight="1" x14ac:dyDescent="0.25">
      <c r="A34" s="13">
        <v>27</v>
      </c>
      <c r="B34" s="15" t="s">
        <v>49</v>
      </c>
      <c r="C34" s="6" t="s">
        <v>50</v>
      </c>
      <c r="D34" s="5" t="s">
        <v>48</v>
      </c>
      <c r="E34" s="8" t="s">
        <v>157</v>
      </c>
      <c r="F34" s="48">
        <v>11800</v>
      </c>
      <c r="G34" s="8" t="s">
        <v>213</v>
      </c>
    </row>
    <row r="35" spans="1:7" s="4" customFormat="1" ht="21.75" customHeight="1" x14ac:dyDescent="0.25">
      <c r="A35" s="13">
        <v>28</v>
      </c>
      <c r="B35" s="15" t="s">
        <v>51</v>
      </c>
      <c r="C35" s="6" t="s">
        <v>52</v>
      </c>
      <c r="D35" s="5" t="s">
        <v>48</v>
      </c>
      <c r="E35" s="8" t="s">
        <v>157</v>
      </c>
      <c r="F35" s="48">
        <v>11800</v>
      </c>
      <c r="G35" s="8" t="s">
        <v>213</v>
      </c>
    </row>
    <row r="36" spans="1:7" s="4" customFormat="1" ht="21.75" customHeight="1" x14ac:dyDescent="0.25">
      <c r="A36" s="13">
        <v>29</v>
      </c>
      <c r="B36" s="15" t="s">
        <v>53</v>
      </c>
      <c r="C36" s="6" t="s">
        <v>54</v>
      </c>
      <c r="D36" s="5" t="s">
        <v>13</v>
      </c>
      <c r="E36" s="8" t="s">
        <v>158</v>
      </c>
      <c r="F36" s="48">
        <v>22200</v>
      </c>
      <c r="G36" s="8" t="s">
        <v>213</v>
      </c>
    </row>
    <row r="37" spans="1:7" s="4" customFormat="1" ht="21.75" customHeight="1" x14ac:dyDescent="0.25">
      <c r="A37" s="13">
        <v>30</v>
      </c>
      <c r="B37" s="15" t="s">
        <v>55</v>
      </c>
      <c r="C37" s="6" t="s">
        <v>56</v>
      </c>
      <c r="D37" s="5" t="s">
        <v>13</v>
      </c>
      <c r="E37" s="8" t="s">
        <v>158</v>
      </c>
      <c r="F37" s="48">
        <v>22200</v>
      </c>
      <c r="G37" s="8" t="s">
        <v>213</v>
      </c>
    </row>
    <row r="38" spans="1:7" s="4" customFormat="1" ht="21.75" customHeight="1" x14ac:dyDescent="0.25">
      <c r="A38" s="13">
        <v>31</v>
      </c>
      <c r="B38" s="15" t="s">
        <v>57</v>
      </c>
      <c r="C38" s="6" t="s">
        <v>58</v>
      </c>
      <c r="D38" s="5" t="s">
        <v>13</v>
      </c>
      <c r="E38" s="8" t="s">
        <v>158</v>
      </c>
      <c r="F38" s="48">
        <v>22200</v>
      </c>
      <c r="G38" s="8" t="s">
        <v>213</v>
      </c>
    </row>
    <row r="39" spans="1:7" s="4" customFormat="1" ht="21.75" customHeight="1" x14ac:dyDescent="0.25">
      <c r="A39" s="13">
        <v>32</v>
      </c>
      <c r="B39" s="15" t="s">
        <v>59</v>
      </c>
      <c r="C39" s="6" t="s">
        <v>60</v>
      </c>
      <c r="D39" s="5" t="s">
        <v>13</v>
      </c>
      <c r="E39" s="8" t="s">
        <v>158</v>
      </c>
      <c r="F39" s="48">
        <v>22200</v>
      </c>
      <c r="G39" s="8" t="s">
        <v>213</v>
      </c>
    </row>
    <row r="40" spans="1:7" s="4" customFormat="1" ht="21.75" customHeight="1" x14ac:dyDescent="0.25">
      <c r="A40" s="13">
        <v>33</v>
      </c>
      <c r="B40" s="15" t="s">
        <v>61</v>
      </c>
      <c r="C40" s="6" t="s">
        <v>62</v>
      </c>
      <c r="D40" s="5" t="s">
        <v>13</v>
      </c>
      <c r="E40" s="8" t="s">
        <v>158</v>
      </c>
      <c r="F40" s="48">
        <v>21000</v>
      </c>
      <c r="G40" s="8" t="s">
        <v>213</v>
      </c>
    </row>
    <row r="41" spans="1:7" s="4" customFormat="1" ht="21.75" customHeight="1" x14ac:dyDescent="0.25">
      <c r="A41" s="13">
        <v>34</v>
      </c>
      <c r="B41" s="15" t="s">
        <v>63</v>
      </c>
      <c r="C41" s="6" t="s">
        <v>64</v>
      </c>
      <c r="D41" s="5" t="s">
        <v>13</v>
      </c>
      <c r="E41" s="8" t="s">
        <v>158</v>
      </c>
      <c r="F41" s="48">
        <v>21000</v>
      </c>
      <c r="G41" s="8" t="s">
        <v>213</v>
      </c>
    </row>
    <row r="42" spans="1:7" s="4" customFormat="1" ht="21.75" customHeight="1" x14ac:dyDescent="0.25">
      <c r="A42" s="13">
        <v>35</v>
      </c>
      <c r="B42" s="15" t="s">
        <v>65</v>
      </c>
      <c r="C42" s="6" t="s">
        <v>66</v>
      </c>
      <c r="D42" s="5" t="s">
        <v>67</v>
      </c>
      <c r="E42" s="8" t="s">
        <v>158</v>
      </c>
      <c r="F42" s="48">
        <v>25000</v>
      </c>
      <c r="G42" s="8" t="s">
        <v>213</v>
      </c>
    </row>
    <row r="43" spans="1:7" s="4" customFormat="1" ht="21.75" customHeight="1" x14ac:dyDescent="0.25">
      <c r="A43" s="13">
        <v>36</v>
      </c>
      <c r="B43" s="15" t="s">
        <v>68</v>
      </c>
      <c r="C43" s="6" t="s">
        <v>69</v>
      </c>
      <c r="D43" s="5" t="s">
        <v>67</v>
      </c>
      <c r="E43" s="8" t="s">
        <v>158</v>
      </c>
      <c r="F43" s="48">
        <v>25000</v>
      </c>
      <c r="G43" s="8" t="s">
        <v>213</v>
      </c>
    </row>
    <row r="44" spans="1:7" s="4" customFormat="1" ht="21.75" customHeight="1" x14ac:dyDescent="0.25">
      <c r="A44" s="13">
        <v>37</v>
      </c>
      <c r="B44" s="15" t="s">
        <v>70</v>
      </c>
      <c r="C44" s="6" t="s">
        <v>71</v>
      </c>
      <c r="D44" s="5" t="s">
        <v>67</v>
      </c>
      <c r="E44" s="8" t="s">
        <v>158</v>
      </c>
      <c r="F44" s="48">
        <v>25000</v>
      </c>
      <c r="G44" s="8" t="s">
        <v>213</v>
      </c>
    </row>
    <row r="45" spans="1:7" s="4" customFormat="1" ht="21.75" customHeight="1" x14ac:dyDescent="0.25">
      <c r="A45" s="13">
        <v>38</v>
      </c>
      <c r="B45" s="15" t="s">
        <v>72</v>
      </c>
      <c r="C45" s="6" t="s">
        <v>69</v>
      </c>
      <c r="D45" s="5" t="s">
        <v>16</v>
      </c>
      <c r="E45" s="8" t="s">
        <v>158</v>
      </c>
      <c r="F45" s="48">
        <v>27800</v>
      </c>
      <c r="G45" s="8" t="s">
        <v>214</v>
      </c>
    </row>
    <row r="46" spans="1:7" s="4" customFormat="1" ht="21.75" customHeight="1" x14ac:dyDescent="0.25">
      <c r="A46" s="13">
        <v>39</v>
      </c>
      <c r="B46" s="15" t="s">
        <v>73</v>
      </c>
      <c r="C46" s="6" t="s">
        <v>66</v>
      </c>
      <c r="D46" s="5" t="s">
        <v>16</v>
      </c>
      <c r="E46" s="8" t="s">
        <v>158</v>
      </c>
      <c r="F46" s="48">
        <v>27800</v>
      </c>
      <c r="G46" s="8" t="s">
        <v>214</v>
      </c>
    </row>
    <row r="47" spans="1:7" s="4" customFormat="1" ht="21.75" customHeight="1" x14ac:dyDescent="0.25">
      <c r="A47" s="13">
        <v>40</v>
      </c>
      <c r="B47" s="15" t="s">
        <v>74</v>
      </c>
      <c r="C47" s="6" t="s">
        <v>71</v>
      </c>
      <c r="D47" s="5" t="s">
        <v>16</v>
      </c>
      <c r="E47" s="8" t="s">
        <v>158</v>
      </c>
      <c r="F47" s="48">
        <v>27800</v>
      </c>
      <c r="G47" s="8" t="s">
        <v>214</v>
      </c>
    </row>
    <row r="48" spans="1:7" s="4" customFormat="1" ht="21.75" customHeight="1" x14ac:dyDescent="0.25">
      <c r="A48" s="13">
        <v>41</v>
      </c>
      <c r="B48" s="15" t="s">
        <v>75</v>
      </c>
      <c r="C48" s="6" t="s">
        <v>58</v>
      </c>
      <c r="D48" s="5" t="s">
        <v>76</v>
      </c>
      <c r="E48" s="8" t="s">
        <v>158</v>
      </c>
      <c r="F48" s="48">
        <v>19500</v>
      </c>
      <c r="G48" s="8" t="s">
        <v>214</v>
      </c>
    </row>
    <row r="49" spans="1:7" s="4" customFormat="1" ht="21.75" customHeight="1" x14ac:dyDescent="0.25">
      <c r="A49" s="13"/>
      <c r="B49" s="10"/>
      <c r="C49" s="16" t="s">
        <v>77</v>
      </c>
      <c r="D49" s="5"/>
      <c r="E49" s="5"/>
      <c r="F49" s="48"/>
      <c r="G49" s="49"/>
    </row>
    <row r="50" spans="1:7" s="4" customFormat="1" ht="21.75" customHeight="1" x14ac:dyDescent="0.25">
      <c r="A50" s="13">
        <v>42</v>
      </c>
      <c r="B50" s="15" t="s">
        <v>78</v>
      </c>
      <c r="C50" s="6" t="s">
        <v>79</v>
      </c>
      <c r="D50" s="8" t="s">
        <v>16</v>
      </c>
      <c r="E50" s="8" t="s">
        <v>159</v>
      </c>
      <c r="F50" s="48">
        <v>33000</v>
      </c>
      <c r="G50" s="78" t="s">
        <v>215</v>
      </c>
    </row>
    <row r="51" spans="1:7" s="4" customFormat="1" ht="21.75" customHeight="1" x14ac:dyDescent="0.25">
      <c r="A51" s="13">
        <v>43</v>
      </c>
      <c r="B51" s="15" t="s">
        <v>80</v>
      </c>
      <c r="C51" s="6" t="s">
        <v>79</v>
      </c>
      <c r="D51" s="8" t="s">
        <v>48</v>
      </c>
      <c r="E51" s="8" t="s">
        <v>160</v>
      </c>
      <c r="F51" s="48">
        <v>14000</v>
      </c>
      <c r="G51" s="8" t="s">
        <v>215</v>
      </c>
    </row>
    <row r="52" spans="1:7" s="4" customFormat="1" ht="21.75" customHeight="1" x14ac:dyDescent="0.25">
      <c r="A52" s="13">
        <v>44</v>
      </c>
      <c r="B52" s="15" t="s">
        <v>81</v>
      </c>
      <c r="C52" s="6" t="s">
        <v>82</v>
      </c>
      <c r="D52" s="8" t="s">
        <v>83</v>
      </c>
      <c r="E52" s="8" t="s">
        <v>161</v>
      </c>
      <c r="F52" s="48">
        <v>64000</v>
      </c>
      <c r="G52" s="78" t="s">
        <v>216</v>
      </c>
    </row>
    <row r="53" spans="1:7" s="4" customFormat="1" ht="21.75" customHeight="1" x14ac:dyDescent="0.25">
      <c r="A53" s="13">
        <v>45</v>
      </c>
      <c r="B53" s="63" t="s">
        <v>128</v>
      </c>
      <c r="C53" s="50" t="s">
        <v>129</v>
      </c>
      <c r="D53" s="51" t="s">
        <v>83</v>
      </c>
      <c r="E53" s="8"/>
      <c r="F53" s="48"/>
      <c r="G53" s="49"/>
    </row>
    <row r="54" spans="1:7" s="4" customFormat="1" ht="21.75" customHeight="1" x14ac:dyDescent="0.25">
      <c r="A54" s="13"/>
      <c r="B54" s="15"/>
      <c r="C54" s="16" t="s">
        <v>84</v>
      </c>
      <c r="D54" s="5"/>
      <c r="E54" s="5"/>
      <c r="F54" s="48"/>
      <c r="G54" s="49"/>
    </row>
    <row r="55" spans="1:7" s="4" customFormat="1" ht="21.75" customHeight="1" x14ac:dyDescent="0.25">
      <c r="A55" s="13">
        <v>46</v>
      </c>
      <c r="B55" s="15" t="s">
        <v>85</v>
      </c>
      <c r="C55" s="6" t="s">
        <v>44</v>
      </c>
      <c r="D55" s="8" t="s">
        <v>16</v>
      </c>
      <c r="E55" s="8" t="s">
        <v>162</v>
      </c>
      <c r="F55" s="48">
        <v>34800</v>
      </c>
      <c r="G55" s="8" t="s">
        <v>215</v>
      </c>
    </row>
    <row r="56" spans="1:7" s="4" customFormat="1" ht="21.75" customHeight="1" x14ac:dyDescent="0.25">
      <c r="A56" s="13">
        <v>47</v>
      </c>
      <c r="B56" s="15" t="s">
        <v>86</v>
      </c>
      <c r="C56" s="6" t="s">
        <v>44</v>
      </c>
      <c r="D56" s="8" t="s">
        <v>48</v>
      </c>
      <c r="E56" s="8" t="s">
        <v>163</v>
      </c>
      <c r="F56" s="48">
        <v>14500</v>
      </c>
      <c r="G56" s="8" t="s">
        <v>215</v>
      </c>
    </row>
    <row r="57" spans="1:7" s="4" customFormat="1" ht="21.75" customHeight="1" x14ac:dyDescent="0.25">
      <c r="A57" s="13">
        <v>48</v>
      </c>
      <c r="B57" s="15" t="s">
        <v>87</v>
      </c>
      <c r="C57" s="6" t="s">
        <v>88</v>
      </c>
      <c r="D57" s="8" t="s">
        <v>83</v>
      </c>
      <c r="E57" s="8" t="s">
        <v>161</v>
      </c>
      <c r="F57" s="48">
        <v>67000</v>
      </c>
      <c r="G57" s="78" t="s">
        <v>216</v>
      </c>
    </row>
    <row r="58" spans="1:7" s="4" customFormat="1" ht="21.75" customHeight="1" x14ac:dyDescent="0.25">
      <c r="A58" s="13">
        <v>49</v>
      </c>
      <c r="B58" s="15" t="s">
        <v>89</v>
      </c>
      <c r="C58" s="6" t="s">
        <v>90</v>
      </c>
      <c r="D58" s="8" t="s">
        <v>16</v>
      </c>
      <c r="E58" s="8" t="s">
        <v>162</v>
      </c>
      <c r="F58" s="48">
        <v>34800</v>
      </c>
      <c r="G58" s="8" t="s">
        <v>215</v>
      </c>
    </row>
    <row r="59" spans="1:7" s="4" customFormat="1" ht="21.75" customHeight="1" x14ac:dyDescent="0.25">
      <c r="A59" s="13">
        <v>50</v>
      </c>
      <c r="B59" s="15" t="s">
        <v>91</v>
      </c>
      <c r="C59" s="6" t="s">
        <v>92</v>
      </c>
      <c r="D59" s="8" t="s">
        <v>16</v>
      </c>
      <c r="E59" s="8" t="s">
        <v>162</v>
      </c>
      <c r="F59" s="48">
        <v>34800</v>
      </c>
      <c r="G59" s="8" t="s">
        <v>215</v>
      </c>
    </row>
    <row r="60" spans="1:7" s="4" customFormat="1" ht="21.75" customHeight="1" x14ac:dyDescent="0.25">
      <c r="A60" s="13">
        <v>51</v>
      </c>
      <c r="B60" s="15" t="s">
        <v>93</v>
      </c>
      <c r="C60" s="6" t="s">
        <v>94</v>
      </c>
      <c r="D60" s="8" t="s">
        <v>16</v>
      </c>
      <c r="E60" s="8" t="s">
        <v>162</v>
      </c>
      <c r="F60" s="48">
        <v>34800</v>
      </c>
      <c r="G60" s="8" t="s">
        <v>215</v>
      </c>
    </row>
    <row r="61" spans="1:7" s="4" customFormat="1" ht="21.75" customHeight="1" x14ac:dyDescent="0.25">
      <c r="A61" s="13">
        <v>52</v>
      </c>
      <c r="B61" s="15" t="s">
        <v>95</v>
      </c>
      <c r="C61" s="6" t="s">
        <v>96</v>
      </c>
      <c r="D61" s="8" t="s">
        <v>16</v>
      </c>
      <c r="E61" s="8" t="s">
        <v>162</v>
      </c>
      <c r="F61" s="48">
        <v>34800</v>
      </c>
      <c r="G61" s="8" t="s">
        <v>215</v>
      </c>
    </row>
    <row r="62" spans="1:7" s="4" customFormat="1" ht="21.75" customHeight="1" x14ac:dyDescent="0.25">
      <c r="A62" s="13"/>
      <c r="B62" s="15"/>
      <c r="C62" s="16" t="s">
        <v>97</v>
      </c>
      <c r="D62" s="8"/>
      <c r="E62" s="8"/>
      <c r="F62" s="48"/>
      <c r="G62" s="49"/>
    </row>
    <row r="63" spans="1:7" s="4" customFormat="1" ht="21.75" customHeight="1" x14ac:dyDescent="0.25">
      <c r="A63" s="13">
        <v>53</v>
      </c>
      <c r="B63" s="15" t="s">
        <v>98</v>
      </c>
      <c r="C63" s="6" t="s">
        <v>99</v>
      </c>
      <c r="D63" s="8" t="s">
        <v>83</v>
      </c>
      <c r="E63" s="8" t="s">
        <v>161</v>
      </c>
      <c r="F63" s="48">
        <v>55000</v>
      </c>
      <c r="G63" s="78"/>
    </row>
    <row r="64" spans="1:7" s="4" customFormat="1" ht="21.75" customHeight="1" x14ac:dyDescent="0.25">
      <c r="A64" s="13">
        <v>54</v>
      </c>
      <c r="B64" s="15" t="s">
        <v>100</v>
      </c>
      <c r="C64" s="6" t="s">
        <v>101</v>
      </c>
      <c r="D64" s="8" t="s">
        <v>13</v>
      </c>
      <c r="E64" s="8" t="s">
        <v>158</v>
      </c>
      <c r="F64" s="48">
        <v>17200</v>
      </c>
      <c r="G64" s="8" t="s">
        <v>148</v>
      </c>
    </row>
    <row r="65" spans="1:7" s="4" customFormat="1" ht="21.75" customHeight="1" x14ac:dyDescent="0.25">
      <c r="A65" s="13">
        <v>55</v>
      </c>
      <c r="B65" s="15" t="s">
        <v>102</v>
      </c>
      <c r="C65" s="6" t="s">
        <v>103</v>
      </c>
      <c r="D65" s="8" t="s">
        <v>48</v>
      </c>
      <c r="E65" s="8" t="s">
        <v>160</v>
      </c>
      <c r="F65" s="48">
        <v>11800</v>
      </c>
      <c r="G65" s="8" t="s">
        <v>215</v>
      </c>
    </row>
    <row r="66" spans="1:7" s="4" customFormat="1" ht="21.75" customHeight="1" x14ac:dyDescent="0.25">
      <c r="A66" s="13">
        <v>56</v>
      </c>
      <c r="B66" s="15" t="s">
        <v>104</v>
      </c>
      <c r="C66" s="6" t="s">
        <v>105</v>
      </c>
      <c r="D66" s="8" t="s">
        <v>83</v>
      </c>
      <c r="E66" s="8" t="s">
        <v>161</v>
      </c>
      <c r="F66" s="48">
        <v>65000</v>
      </c>
      <c r="G66" s="78" t="s">
        <v>216</v>
      </c>
    </row>
    <row r="67" spans="1:7" s="4" customFormat="1" ht="21.75" customHeight="1" x14ac:dyDescent="0.25">
      <c r="A67" s="13">
        <v>57</v>
      </c>
      <c r="B67" s="15" t="s">
        <v>106</v>
      </c>
      <c r="C67" s="6" t="s">
        <v>107</v>
      </c>
      <c r="D67" s="8" t="s">
        <v>48</v>
      </c>
      <c r="E67" s="8" t="s">
        <v>160</v>
      </c>
      <c r="F67" s="48">
        <v>13900</v>
      </c>
      <c r="G67" s="8" t="s">
        <v>215</v>
      </c>
    </row>
    <row r="68" spans="1:7" s="4" customFormat="1" ht="21.75" customHeight="1" x14ac:dyDescent="0.25">
      <c r="A68" s="13">
        <v>58</v>
      </c>
      <c r="B68" s="15" t="s">
        <v>108</v>
      </c>
      <c r="C68" s="6" t="s">
        <v>103</v>
      </c>
      <c r="D68" s="8" t="s">
        <v>16</v>
      </c>
      <c r="E68" s="8" t="s">
        <v>159</v>
      </c>
      <c r="F68" s="48">
        <v>28500</v>
      </c>
      <c r="G68" s="8" t="s">
        <v>215</v>
      </c>
    </row>
    <row r="69" spans="1:7" s="4" customFormat="1" ht="21.75" customHeight="1" x14ac:dyDescent="0.25">
      <c r="A69" s="13">
        <v>59</v>
      </c>
      <c r="B69" s="15" t="s">
        <v>109</v>
      </c>
      <c r="C69" s="6" t="s">
        <v>107</v>
      </c>
      <c r="D69" s="8" t="s">
        <v>16</v>
      </c>
      <c r="E69" s="8" t="s">
        <v>159</v>
      </c>
      <c r="F69" s="48">
        <v>33500</v>
      </c>
      <c r="G69" s="8" t="s">
        <v>215</v>
      </c>
    </row>
    <row r="70" spans="1:7" s="4" customFormat="1" ht="21.75" customHeight="1" x14ac:dyDescent="0.25">
      <c r="A70" s="13">
        <v>60</v>
      </c>
      <c r="B70" s="15" t="s">
        <v>110</v>
      </c>
      <c r="C70" s="6" t="s">
        <v>111</v>
      </c>
      <c r="D70" s="8" t="s">
        <v>67</v>
      </c>
      <c r="E70" s="8" t="s">
        <v>159</v>
      </c>
      <c r="F70" s="48">
        <v>28200</v>
      </c>
      <c r="G70" s="8" t="s">
        <v>215</v>
      </c>
    </row>
    <row r="71" spans="1:7" s="4" customFormat="1" ht="21.75" customHeight="1" x14ac:dyDescent="0.25">
      <c r="A71" s="13">
        <v>61</v>
      </c>
      <c r="B71" s="15" t="s">
        <v>112</v>
      </c>
      <c r="C71" s="6" t="s">
        <v>111</v>
      </c>
      <c r="D71" s="8" t="s">
        <v>83</v>
      </c>
      <c r="E71" s="8" t="s">
        <v>161</v>
      </c>
      <c r="F71" s="48">
        <v>59200</v>
      </c>
      <c r="G71" s="78" t="s">
        <v>216</v>
      </c>
    </row>
    <row r="72" spans="1:7" s="4" customFormat="1" ht="21.75" customHeight="1" x14ac:dyDescent="0.25">
      <c r="A72" s="13"/>
      <c r="B72" s="15"/>
      <c r="C72" s="16" t="s">
        <v>113</v>
      </c>
      <c r="D72" s="8"/>
      <c r="E72" s="8"/>
      <c r="F72" s="48"/>
      <c r="G72" s="49"/>
    </row>
    <row r="73" spans="1:7" s="4" customFormat="1" ht="21.75" customHeight="1" x14ac:dyDescent="0.25">
      <c r="A73" s="13">
        <v>62</v>
      </c>
      <c r="B73" s="15" t="s">
        <v>114</v>
      </c>
      <c r="C73" s="6" t="s">
        <v>115</v>
      </c>
      <c r="D73" s="8" t="s">
        <v>76</v>
      </c>
      <c r="E73" s="8" t="s">
        <v>160</v>
      </c>
      <c r="F73" s="48">
        <v>18000</v>
      </c>
      <c r="G73" s="8" t="s">
        <v>149</v>
      </c>
    </row>
    <row r="74" spans="1:7" s="4" customFormat="1" ht="21.75" customHeight="1" x14ac:dyDescent="0.25">
      <c r="A74" s="13">
        <v>63</v>
      </c>
      <c r="B74" s="15" t="s">
        <v>116</v>
      </c>
      <c r="C74" s="6" t="s">
        <v>117</v>
      </c>
      <c r="D74" s="8" t="s">
        <v>67</v>
      </c>
      <c r="E74" s="8" t="s">
        <v>163</v>
      </c>
      <c r="F74" s="48">
        <v>22000</v>
      </c>
      <c r="G74" s="8" t="s">
        <v>150</v>
      </c>
    </row>
    <row r="75" spans="1:7" s="4" customFormat="1" ht="21.75" customHeight="1" x14ac:dyDescent="0.25">
      <c r="A75" s="13">
        <v>64</v>
      </c>
      <c r="B75" s="107" t="s">
        <v>195</v>
      </c>
      <c r="C75" s="108" t="s">
        <v>194</v>
      </c>
      <c r="D75" s="109" t="s">
        <v>4</v>
      </c>
      <c r="E75" s="7"/>
      <c r="F75" s="60">
        <v>21500</v>
      </c>
      <c r="G75" s="7"/>
    </row>
    <row r="76" spans="1:7" s="4" customFormat="1" ht="21.75" customHeight="1" x14ac:dyDescent="0.25">
      <c r="A76" s="13">
        <v>65</v>
      </c>
      <c r="B76" s="107" t="s">
        <v>130</v>
      </c>
      <c r="C76" s="108" t="s">
        <v>131</v>
      </c>
      <c r="D76" s="109" t="s">
        <v>36</v>
      </c>
      <c r="E76" s="8"/>
      <c r="F76" s="48">
        <v>43000</v>
      </c>
      <c r="G76" s="8"/>
    </row>
    <row r="77" spans="1:7" s="4" customFormat="1" ht="21.75" customHeight="1" x14ac:dyDescent="0.25">
      <c r="A77" s="13">
        <v>66</v>
      </c>
      <c r="B77" s="107" t="s">
        <v>132</v>
      </c>
      <c r="C77" s="108" t="s">
        <v>133</v>
      </c>
      <c r="D77" s="109" t="s">
        <v>83</v>
      </c>
      <c r="E77" s="8"/>
      <c r="F77" s="48">
        <v>63000</v>
      </c>
      <c r="G77" s="8"/>
    </row>
    <row r="78" spans="1:7" s="4" customFormat="1" ht="21.75" customHeight="1" x14ac:dyDescent="0.25">
      <c r="A78" s="13">
        <v>67</v>
      </c>
      <c r="B78" s="107" t="s">
        <v>134</v>
      </c>
      <c r="C78" s="108" t="s">
        <v>135</v>
      </c>
      <c r="D78" s="109" t="s">
        <v>48</v>
      </c>
      <c r="E78" s="8"/>
      <c r="F78" s="48">
        <v>13500</v>
      </c>
      <c r="G78" s="8"/>
    </row>
    <row r="79" spans="1:7" s="4" customFormat="1" ht="21.75" customHeight="1" x14ac:dyDescent="0.25">
      <c r="A79" s="13">
        <v>68</v>
      </c>
      <c r="B79" s="107" t="s">
        <v>136</v>
      </c>
      <c r="C79" s="108" t="s">
        <v>135</v>
      </c>
      <c r="D79" s="109" t="s">
        <v>16</v>
      </c>
      <c r="E79" s="8"/>
      <c r="F79" s="48">
        <v>31900</v>
      </c>
      <c r="G79" s="8"/>
    </row>
    <row r="80" spans="1:7" s="4" customFormat="1" ht="30.75" customHeight="1" x14ac:dyDescent="0.25">
      <c r="A80" s="14"/>
      <c r="B80" s="14"/>
      <c r="C80" s="14"/>
      <c r="D80" s="14"/>
      <c r="E80" s="14"/>
      <c r="F80" s="25"/>
      <c r="G80" s="12"/>
    </row>
    <row r="81" spans="1:6" s="4" customFormat="1" ht="15.75" x14ac:dyDescent="0.25">
      <c r="A81" s="11"/>
      <c r="B81" s="11"/>
      <c r="F81" s="26"/>
    </row>
  </sheetData>
  <mergeCells count="6">
    <mergeCell ref="A1:G1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0"/>
  <sheetViews>
    <sheetView workbookViewId="0">
      <pane xSplit="3" ySplit="2" topLeftCell="D61" activePane="bottomRight" state="frozen"/>
      <selection pane="topRight" activeCell="D1" sqref="D1"/>
      <selection pane="bottomLeft" activeCell="A4" sqref="A4"/>
      <selection pane="bottomRight" activeCell="I1" sqref="I1:P1048576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0.140625" style="2" customWidth="1"/>
    <col min="7" max="7" width="11.140625" style="2" customWidth="1"/>
    <col min="8" max="8" width="27.28515625" style="2" bestFit="1" customWidth="1"/>
    <col min="9" max="16384" width="9" style="2"/>
  </cols>
  <sheetData>
    <row r="1" spans="1:8" ht="39" customHeight="1" x14ac:dyDescent="0.25">
      <c r="A1" s="110" t="s">
        <v>121</v>
      </c>
      <c r="B1" s="110"/>
      <c r="C1" s="110"/>
      <c r="D1" s="110"/>
      <c r="E1" s="110"/>
      <c r="F1" s="110"/>
      <c r="G1" s="110"/>
      <c r="H1" s="110"/>
    </row>
    <row r="2" spans="1:8" s="4" customFormat="1" ht="38.25" customHeight="1" x14ac:dyDescent="0.25">
      <c r="A2" s="86" t="s">
        <v>118</v>
      </c>
      <c r="B2" s="86" t="s">
        <v>120</v>
      </c>
      <c r="C2" s="86" t="s">
        <v>0</v>
      </c>
      <c r="D2" s="87" t="s">
        <v>119</v>
      </c>
      <c r="E2" s="88" t="s">
        <v>152</v>
      </c>
      <c r="F2" s="115" t="s">
        <v>147</v>
      </c>
      <c r="G2" s="116"/>
      <c r="H2" s="89" t="s">
        <v>137</v>
      </c>
    </row>
    <row r="3" spans="1:8" s="4" customFormat="1" ht="21.75" customHeight="1" x14ac:dyDescent="0.25">
      <c r="A3" s="55"/>
      <c r="B3" s="16"/>
      <c r="C3" s="16" t="s">
        <v>1</v>
      </c>
      <c r="D3" s="54"/>
      <c r="E3" s="54"/>
      <c r="F3" s="54"/>
      <c r="G3" s="54"/>
      <c r="H3" s="54"/>
    </row>
    <row r="4" spans="1:8" s="4" customFormat="1" ht="20.25" customHeight="1" x14ac:dyDescent="0.25">
      <c r="A4" s="13">
        <v>1</v>
      </c>
      <c r="B4" s="15" t="s">
        <v>2</v>
      </c>
      <c r="C4" s="6" t="s">
        <v>3</v>
      </c>
      <c r="D4" s="5" t="s">
        <v>4</v>
      </c>
      <c r="E4" s="8" t="s">
        <v>153</v>
      </c>
      <c r="F4" s="56">
        <v>19400</v>
      </c>
      <c r="G4" s="56">
        <v>23300</v>
      </c>
      <c r="H4" s="8" t="s">
        <v>212</v>
      </c>
    </row>
    <row r="5" spans="1:8" s="4" customFormat="1" ht="20.25" customHeight="1" x14ac:dyDescent="0.25">
      <c r="A5" s="13">
        <v>2</v>
      </c>
      <c r="B5" s="15" t="s">
        <v>5</v>
      </c>
      <c r="C5" s="6" t="s">
        <v>6</v>
      </c>
      <c r="D5" s="5" t="s">
        <v>4</v>
      </c>
      <c r="E5" s="8" t="s">
        <v>153</v>
      </c>
      <c r="F5" s="56">
        <v>19400</v>
      </c>
      <c r="G5" s="56">
        <v>23300</v>
      </c>
      <c r="H5" s="78" t="s">
        <v>212</v>
      </c>
    </row>
    <row r="6" spans="1:8" s="4" customFormat="1" ht="20.25" customHeight="1" x14ac:dyDescent="0.25">
      <c r="A6" s="13">
        <v>3</v>
      </c>
      <c r="B6" s="15" t="s">
        <v>7</v>
      </c>
      <c r="C6" s="6" t="s">
        <v>8</v>
      </c>
      <c r="D6" s="5" t="s">
        <v>4</v>
      </c>
      <c r="E6" s="8" t="s">
        <v>153</v>
      </c>
      <c r="F6" s="56">
        <v>19400</v>
      </c>
      <c r="G6" s="56">
        <v>23300</v>
      </c>
      <c r="H6" s="78" t="s">
        <v>212</v>
      </c>
    </row>
    <row r="7" spans="1:8" s="4" customFormat="1" ht="20.25" customHeight="1" x14ac:dyDescent="0.25">
      <c r="A7" s="13">
        <v>4</v>
      </c>
      <c r="B7" s="15" t="s">
        <v>9</v>
      </c>
      <c r="C7" s="6" t="s">
        <v>10</v>
      </c>
      <c r="D7" s="5" t="s">
        <v>4</v>
      </c>
      <c r="E7" s="8" t="s">
        <v>153</v>
      </c>
      <c r="F7" s="56">
        <v>19400</v>
      </c>
      <c r="G7" s="56">
        <v>23300</v>
      </c>
      <c r="H7" s="78" t="s">
        <v>212</v>
      </c>
    </row>
    <row r="8" spans="1:8" s="4" customFormat="1" ht="20.25" customHeight="1" x14ac:dyDescent="0.25">
      <c r="A8" s="13">
        <v>5</v>
      </c>
      <c r="B8" s="15" t="s">
        <v>11</v>
      </c>
      <c r="C8" s="6" t="s">
        <v>12</v>
      </c>
      <c r="D8" s="5" t="s">
        <v>13</v>
      </c>
      <c r="E8" s="8" t="s">
        <v>154</v>
      </c>
      <c r="F8" s="56">
        <v>23700</v>
      </c>
      <c r="G8" s="56">
        <v>28500</v>
      </c>
      <c r="H8" s="78" t="s">
        <v>212</v>
      </c>
    </row>
    <row r="9" spans="1:8" s="4" customFormat="1" ht="20.25" customHeight="1" x14ac:dyDescent="0.25">
      <c r="A9" s="13">
        <v>6</v>
      </c>
      <c r="B9" s="15" t="s">
        <v>14</v>
      </c>
      <c r="C9" s="6" t="s">
        <v>10</v>
      </c>
      <c r="D9" s="5" t="s">
        <v>13</v>
      </c>
      <c r="E9" s="8" t="s">
        <v>154</v>
      </c>
      <c r="F9" s="56">
        <v>25500</v>
      </c>
      <c r="G9" s="56">
        <v>30600</v>
      </c>
      <c r="H9" s="78" t="s">
        <v>212</v>
      </c>
    </row>
    <row r="10" spans="1:8" s="4" customFormat="1" ht="20.25" customHeight="1" x14ac:dyDescent="0.25">
      <c r="A10" s="13">
        <v>7</v>
      </c>
      <c r="B10" s="15" t="s">
        <v>15</v>
      </c>
      <c r="C10" s="6" t="s">
        <v>3</v>
      </c>
      <c r="D10" s="5" t="s">
        <v>16</v>
      </c>
      <c r="E10" s="8" t="s">
        <v>154</v>
      </c>
      <c r="F10" s="56">
        <v>30800</v>
      </c>
      <c r="G10" s="56">
        <v>37000</v>
      </c>
      <c r="H10" s="78" t="s">
        <v>212</v>
      </c>
    </row>
    <row r="11" spans="1:8" s="4" customFormat="1" ht="20.25" customHeight="1" x14ac:dyDescent="0.25">
      <c r="A11" s="13">
        <v>8</v>
      </c>
      <c r="B11" s="15" t="s">
        <v>17</v>
      </c>
      <c r="C11" s="6" t="s">
        <v>10</v>
      </c>
      <c r="D11" s="5" t="s">
        <v>16</v>
      </c>
      <c r="E11" s="8" t="s">
        <v>154</v>
      </c>
      <c r="F11" s="56">
        <v>30800</v>
      </c>
      <c r="G11" s="56">
        <v>37000</v>
      </c>
      <c r="H11" s="78" t="s">
        <v>212</v>
      </c>
    </row>
    <row r="12" spans="1:8" s="4" customFormat="1" ht="20.25" customHeight="1" x14ac:dyDescent="0.25">
      <c r="A12" s="13">
        <v>9</v>
      </c>
      <c r="B12" s="15" t="s">
        <v>18</v>
      </c>
      <c r="C12" s="6" t="s">
        <v>19</v>
      </c>
      <c r="D12" s="5" t="s">
        <v>16</v>
      </c>
      <c r="E12" s="8" t="s">
        <v>154</v>
      </c>
      <c r="F12" s="56">
        <v>30800</v>
      </c>
      <c r="G12" s="56">
        <v>37000</v>
      </c>
      <c r="H12" s="78" t="s">
        <v>212</v>
      </c>
    </row>
    <row r="13" spans="1:8" s="4" customFormat="1" ht="20.25" customHeight="1" x14ac:dyDescent="0.25">
      <c r="A13" s="13"/>
      <c r="B13" s="15"/>
      <c r="C13" s="16" t="s">
        <v>20</v>
      </c>
      <c r="D13" s="5"/>
      <c r="E13" s="5"/>
      <c r="F13" s="57"/>
      <c r="G13" s="57"/>
      <c r="H13" s="49"/>
    </row>
    <row r="14" spans="1:8" s="4" customFormat="1" ht="20.25" customHeight="1" x14ac:dyDescent="0.25">
      <c r="A14" s="13">
        <v>10</v>
      </c>
      <c r="B14" s="15" t="s">
        <v>21</v>
      </c>
      <c r="C14" s="6" t="s">
        <v>22</v>
      </c>
      <c r="D14" s="8" t="s">
        <v>13</v>
      </c>
      <c r="E14" s="8" t="s">
        <v>155</v>
      </c>
      <c r="F14" s="56">
        <v>30600</v>
      </c>
      <c r="G14" s="56">
        <v>36700</v>
      </c>
      <c r="H14" s="78" t="s">
        <v>212</v>
      </c>
    </row>
    <row r="15" spans="1:8" s="4" customFormat="1" ht="20.25" customHeight="1" x14ac:dyDescent="0.25">
      <c r="A15" s="13">
        <v>11</v>
      </c>
      <c r="B15" s="15" t="s">
        <v>23</v>
      </c>
      <c r="C15" s="6" t="s">
        <v>24</v>
      </c>
      <c r="D15" s="8" t="s">
        <v>13</v>
      </c>
      <c r="E15" s="8" t="s">
        <v>155</v>
      </c>
      <c r="F15" s="56">
        <v>30600</v>
      </c>
      <c r="G15" s="56">
        <v>36700</v>
      </c>
      <c r="H15" s="78" t="s">
        <v>212</v>
      </c>
    </row>
    <row r="16" spans="1:8" s="4" customFormat="1" ht="20.25" customHeight="1" x14ac:dyDescent="0.25">
      <c r="A16" s="13">
        <v>12</v>
      </c>
      <c r="B16" s="15" t="s">
        <v>25</v>
      </c>
      <c r="C16" s="6" t="s">
        <v>26</v>
      </c>
      <c r="D16" s="8" t="s">
        <v>13</v>
      </c>
      <c r="E16" s="8" t="s">
        <v>155</v>
      </c>
      <c r="F16" s="56">
        <v>30600</v>
      </c>
      <c r="G16" s="56">
        <v>36700</v>
      </c>
      <c r="H16" s="78" t="s">
        <v>212</v>
      </c>
    </row>
    <row r="17" spans="1:8" s="4" customFormat="1" ht="20.25" customHeight="1" x14ac:dyDescent="0.25">
      <c r="A17" s="13">
        <v>13</v>
      </c>
      <c r="B17" s="15" t="s">
        <v>27</v>
      </c>
      <c r="C17" s="6" t="s">
        <v>28</v>
      </c>
      <c r="D17" s="8" t="s">
        <v>13</v>
      </c>
      <c r="E17" s="8" t="s">
        <v>155</v>
      </c>
      <c r="F17" s="56">
        <v>29200</v>
      </c>
      <c r="G17" s="56">
        <v>35000</v>
      </c>
      <c r="H17" s="78" t="s">
        <v>212</v>
      </c>
    </row>
    <row r="18" spans="1:8" s="4" customFormat="1" ht="20.25" customHeight="1" x14ac:dyDescent="0.25">
      <c r="A18" s="13">
        <v>14</v>
      </c>
      <c r="B18" s="15" t="s">
        <v>29</v>
      </c>
      <c r="C18" s="6" t="s">
        <v>12</v>
      </c>
      <c r="D18" s="8" t="s">
        <v>13</v>
      </c>
      <c r="E18" s="8" t="s">
        <v>155</v>
      </c>
      <c r="F18" s="56">
        <v>29200</v>
      </c>
      <c r="G18" s="56">
        <v>35000</v>
      </c>
      <c r="H18" s="78" t="s">
        <v>212</v>
      </c>
    </row>
    <row r="19" spans="1:8" s="4" customFormat="1" ht="20.25" customHeight="1" x14ac:dyDescent="0.25">
      <c r="A19" s="13">
        <v>15</v>
      </c>
      <c r="B19" s="19" t="s">
        <v>123</v>
      </c>
      <c r="C19" s="50" t="s">
        <v>22</v>
      </c>
      <c r="D19" s="51" t="s">
        <v>67</v>
      </c>
      <c r="E19" s="23" t="s">
        <v>156</v>
      </c>
      <c r="F19" s="98"/>
      <c r="G19" s="98"/>
      <c r="H19" s="99"/>
    </row>
    <row r="20" spans="1:8" s="4" customFormat="1" ht="20.25" customHeight="1" x14ac:dyDescent="0.25">
      <c r="A20" s="13">
        <v>16</v>
      </c>
      <c r="B20" s="19" t="s">
        <v>124</v>
      </c>
      <c r="C20" s="50" t="s">
        <v>24</v>
      </c>
      <c r="D20" s="51" t="s">
        <v>67</v>
      </c>
      <c r="E20" s="23" t="s">
        <v>156</v>
      </c>
      <c r="F20" s="98"/>
      <c r="G20" s="98"/>
      <c r="H20" s="99"/>
    </row>
    <row r="21" spans="1:8" s="4" customFormat="1" ht="20.25" customHeight="1" x14ac:dyDescent="0.25">
      <c r="A21" s="13">
        <v>17</v>
      </c>
      <c r="B21" s="19" t="s">
        <v>125</v>
      </c>
      <c r="C21" s="50" t="s">
        <v>26</v>
      </c>
      <c r="D21" s="51" t="s">
        <v>67</v>
      </c>
      <c r="E21" s="23" t="s">
        <v>156</v>
      </c>
      <c r="F21" s="98"/>
      <c r="G21" s="98"/>
      <c r="H21" s="99"/>
    </row>
    <row r="22" spans="1:8" s="4" customFormat="1" ht="20.25" customHeight="1" x14ac:dyDescent="0.25">
      <c r="A22" s="13">
        <v>18</v>
      </c>
      <c r="B22" s="19" t="s">
        <v>126</v>
      </c>
      <c r="C22" s="50" t="s">
        <v>28</v>
      </c>
      <c r="D22" s="51" t="s">
        <v>67</v>
      </c>
      <c r="E22" s="23" t="s">
        <v>156</v>
      </c>
      <c r="F22" s="98"/>
      <c r="G22" s="98"/>
      <c r="H22" s="99"/>
    </row>
    <row r="23" spans="1:8" s="4" customFormat="1" ht="20.25" customHeight="1" x14ac:dyDescent="0.25">
      <c r="A23" s="13">
        <v>19</v>
      </c>
      <c r="B23" s="19" t="s">
        <v>127</v>
      </c>
      <c r="C23" s="50" t="s">
        <v>12</v>
      </c>
      <c r="D23" s="51" t="s">
        <v>67</v>
      </c>
      <c r="E23" s="23" t="s">
        <v>156</v>
      </c>
      <c r="F23" s="98"/>
      <c r="G23" s="98"/>
      <c r="H23" s="99"/>
    </row>
    <row r="24" spans="1:8" s="4" customFormat="1" ht="20.25" customHeight="1" x14ac:dyDescent="0.25">
      <c r="A24" s="13">
        <v>20</v>
      </c>
      <c r="B24" s="15" t="s">
        <v>30</v>
      </c>
      <c r="C24" s="6" t="s">
        <v>31</v>
      </c>
      <c r="D24" s="8" t="s">
        <v>32</v>
      </c>
      <c r="E24" s="8" t="s">
        <v>156</v>
      </c>
      <c r="F24" s="56">
        <v>39600</v>
      </c>
      <c r="G24" s="56">
        <v>47500</v>
      </c>
      <c r="H24" s="78" t="s">
        <v>212</v>
      </c>
    </row>
    <row r="25" spans="1:8" s="4" customFormat="1" ht="20.25" customHeight="1" x14ac:dyDescent="0.25">
      <c r="A25" s="13"/>
      <c r="B25" s="15"/>
      <c r="C25" s="16" t="s">
        <v>33</v>
      </c>
      <c r="D25" s="8"/>
      <c r="E25" s="8"/>
      <c r="F25" s="58"/>
      <c r="G25" s="58"/>
      <c r="H25" s="52"/>
    </row>
    <row r="26" spans="1:8" s="4" customFormat="1" ht="20.25" customHeight="1" x14ac:dyDescent="0.25">
      <c r="A26" s="13">
        <v>21</v>
      </c>
      <c r="B26" s="15" t="s">
        <v>34</v>
      </c>
      <c r="C26" s="6" t="s">
        <v>35</v>
      </c>
      <c r="D26" s="8" t="s">
        <v>36</v>
      </c>
      <c r="E26" s="8" t="s">
        <v>154</v>
      </c>
      <c r="F26" s="56">
        <v>22300</v>
      </c>
      <c r="G26" s="56">
        <v>26800</v>
      </c>
      <c r="H26" s="78" t="s">
        <v>212</v>
      </c>
    </row>
    <row r="27" spans="1:8" s="4" customFormat="1" ht="20.25" customHeight="1" x14ac:dyDescent="0.25">
      <c r="A27" s="13">
        <v>22</v>
      </c>
      <c r="B27" s="15" t="s">
        <v>37</v>
      </c>
      <c r="C27" s="6" t="s">
        <v>38</v>
      </c>
      <c r="D27" s="8" t="s">
        <v>36</v>
      </c>
      <c r="E27" s="8" t="s">
        <v>154</v>
      </c>
      <c r="F27" s="56">
        <v>22300</v>
      </c>
      <c r="G27" s="56">
        <v>26800</v>
      </c>
      <c r="H27" s="78" t="s">
        <v>212</v>
      </c>
    </row>
    <row r="28" spans="1:8" s="4" customFormat="1" ht="20.25" customHeight="1" x14ac:dyDescent="0.25">
      <c r="A28" s="13">
        <v>23</v>
      </c>
      <c r="B28" s="15" t="s">
        <v>39</v>
      </c>
      <c r="C28" s="6" t="s">
        <v>40</v>
      </c>
      <c r="D28" s="8" t="s">
        <v>36</v>
      </c>
      <c r="E28" s="8" t="s">
        <v>154</v>
      </c>
      <c r="F28" s="56">
        <v>22000</v>
      </c>
      <c r="G28" s="56">
        <v>26400</v>
      </c>
      <c r="H28" s="78" t="s">
        <v>212</v>
      </c>
    </row>
    <row r="29" spans="1:8" s="4" customFormat="1" ht="20.25" customHeight="1" x14ac:dyDescent="0.25">
      <c r="A29" s="13">
        <v>24</v>
      </c>
      <c r="B29" s="15" t="s">
        <v>41</v>
      </c>
      <c r="C29" s="6" t="s">
        <v>42</v>
      </c>
      <c r="D29" s="8" t="s">
        <v>36</v>
      </c>
      <c r="E29" s="8" t="s">
        <v>154</v>
      </c>
      <c r="F29" s="56">
        <v>22000</v>
      </c>
      <c r="G29" s="56">
        <v>26400</v>
      </c>
      <c r="H29" s="78" t="s">
        <v>212</v>
      </c>
    </row>
    <row r="30" spans="1:8" s="4" customFormat="1" ht="20.25" customHeight="1" x14ac:dyDescent="0.25">
      <c r="A30" s="13">
        <v>25</v>
      </c>
      <c r="B30" s="15" t="s">
        <v>43</v>
      </c>
      <c r="C30" s="6" t="s">
        <v>44</v>
      </c>
      <c r="D30" s="8" t="s">
        <v>36</v>
      </c>
      <c r="E30" s="8" t="s">
        <v>154</v>
      </c>
      <c r="F30" s="56">
        <v>22000</v>
      </c>
      <c r="G30" s="56">
        <v>26400</v>
      </c>
      <c r="H30" s="78" t="s">
        <v>212</v>
      </c>
    </row>
    <row r="31" spans="1:8" s="4" customFormat="1" ht="20.25" customHeight="1" x14ac:dyDescent="0.25">
      <c r="A31" s="13"/>
      <c r="B31" s="15"/>
      <c r="C31" s="16" t="s">
        <v>45</v>
      </c>
      <c r="D31" s="8"/>
      <c r="E31" s="9"/>
      <c r="F31" s="59"/>
      <c r="G31" s="59"/>
      <c r="H31" s="49"/>
    </row>
    <row r="32" spans="1:8" s="4" customFormat="1" ht="20.25" customHeight="1" x14ac:dyDescent="0.25">
      <c r="A32" s="13">
        <v>26</v>
      </c>
      <c r="B32" s="15" t="s">
        <v>46</v>
      </c>
      <c r="C32" s="6" t="s">
        <v>47</v>
      </c>
      <c r="D32" s="5" t="s">
        <v>48</v>
      </c>
      <c r="E32" s="8" t="s">
        <v>157</v>
      </c>
      <c r="F32" s="56">
        <v>12700</v>
      </c>
      <c r="G32" s="56">
        <v>15300</v>
      </c>
      <c r="H32" s="8" t="s">
        <v>213</v>
      </c>
    </row>
    <row r="33" spans="1:8" s="4" customFormat="1" ht="20.25" customHeight="1" x14ac:dyDescent="0.25">
      <c r="A33" s="13">
        <v>27</v>
      </c>
      <c r="B33" s="15" t="s">
        <v>49</v>
      </c>
      <c r="C33" s="6" t="s">
        <v>50</v>
      </c>
      <c r="D33" s="5" t="s">
        <v>48</v>
      </c>
      <c r="E33" s="8" t="s">
        <v>157</v>
      </c>
      <c r="F33" s="56">
        <v>12500</v>
      </c>
      <c r="G33" s="56">
        <v>15000</v>
      </c>
      <c r="H33" s="78" t="s">
        <v>213</v>
      </c>
    </row>
    <row r="34" spans="1:8" s="4" customFormat="1" ht="20.25" customHeight="1" x14ac:dyDescent="0.25">
      <c r="A34" s="13">
        <v>28</v>
      </c>
      <c r="B34" s="15" t="s">
        <v>51</v>
      </c>
      <c r="C34" s="6" t="s">
        <v>52</v>
      </c>
      <c r="D34" s="5" t="s">
        <v>48</v>
      </c>
      <c r="E34" s="8" t="s">
        <v>157</v>
      </c>
      <c r="F34" s="56">
        <v>12500</v>
      </c>
      <c r="G34" s="56">
        <v>15000</v>
      </c>
      <c r="H34" s="78" t="s">
        <v>213</v>
      </c>
    </row>
    <row r="35" spans="1:8" s="4" customFormat="1" ht="20.25" customHeight="1" x14ac:dyDescent="0.25">
      <c r="A35" s="13">
        <v>29</v>
      </c>
      <c r="B35" s="15" t="s">
        <v>53</v>
      </c>
      <c r="C35" s="6" t="s">
        <v>54</v>
      </c>
      <c r="D35" s="5" t="s">
        <v>13</v>
      </c>
      <c r="E35" s="8" t="s">
        <v>158</v>
      </c>
      <c r="F35" s="56">
        <v>23500</v>
      </c>
      <c r="G35" s="56">
        <v>28200</v>
      </c>
      <c r="H35" s="78" t="s">
        <v>213</v>
      </c>
    </row>
    <row r="36" spans="1:8" s="4" customFormat="1" ht="20.25" customHeight="1" x14ac:dyDescent="0.25">
      <c r="A36" s="13">
        <v>30</v>
      </c>
      <c r="B36" s="15" t="s">
        <v>55</v>
      </c>
      <c r="C36" s="6" t="s">
        <v>56</v>
      </c>
      <c r="D36" s="5" t="s">
        <v>13</v>
      </c>
      <c r="E36" s="8" t="s">
        <v>158</v>
      </c>
      <c r="F36" s="56">
        <v>23500</v>
      </c>
      <c r="G36" s="56">
        <v>28200</v>
      </c>
      <c r="H36" s="78" t="s">
        <v>213</v>
      </c>
    </row>
    <row r="37" spans="1:8" s="4" customFormat="1" ht="20.25" customHeight="1" x14ac:dyDescent="0.25">
      <c r="A37" s="13">
        <v>31</v>
      </c>
      <c r="B37" s="15" t="s">
        <v>57</v>
      </c>
      <c r="C37" s="6" t="s">
        <v>58</v>
      </c>
      <c r="D37" s="5" t="s">
        <v>13</v>
      </c>
      <c r="E37" s="8" t="s">
        <v>158</v>
      </c>
      <c r="F37" s="56">
        <v>23100</v>
      </c>
      <c r="G37" s="56">
        <v>27700</v>
      </c>
      <c r="H37" s="78" t="s">
        <v>213</v>
      </c>
    </row>
    <row r="38" spans="1:8" s="4" customFormat="1" ht="20.25" customHeight="1" x14ac:dyDescent="0.25">
      <c r="A38" s="13">
        <v>32</v>
      </c>
      <c r="B38" s="15" t="s">
        <v>59</v>
      </c>
      <c r="C38" s="6" t="s">
        <v>60</v>
      </c>
      <c r="D38" s="5" t="s">
        <v>13</v>
      </c>
      <c r="E38" s="8" t="s">
        <v>158</v>
      </c>
      <c r="F38" s="56">
        <v>23100</v>
      </c>
      <c r="G38" s="56">
        <v>27700</v>
      </c>
      <c r="H38" s="78" t="s">
        <v>213</v>
      </c>
    </row>
    <row r="39" spans="1:8" s="4" customFormat="1" ht="20.25" customHeight="1" x14ac:dyDescent="0.25">
      <c r="A39" s="13">
        <v>33</v>
      </c>
      <c r="B39" s="15" t="s">
        <v>61</v>
      </c>
      <c r="C39" s="6" t="s">
        <v>62</v>
      </c>
      <c r="D39" s="5" t="s">
        <v>13</v>
      </c>
      <c r="E39" s="8" t="s">
        <v>158</v>
      </c>
      <c r="F39" s="56">
        <v>22400</v>
      </c>
      <c r="G39" s="56">
        <v>26900</v>
      </c>
      <c r="H39" s="78" t="s">
        <v>213</v>
      </c>
    </row>
    <row r="40" spans="1:8" s="4" customFormat="1" ht="20.25" customHeight="1" x14ac:dyDescent="0.25">
      <c r="A40" s="13">
        <v>34</v>
      </c>
      <c r="B40" s="15" t="s">
        <v>63</v>
      </c>
      <c r="C40" s="6" t="s">
        <v>64</v>
      </c>
      <c r="D40" s="5" t="s">
        <v>13</v>
      </c>
      <c r="E40" s="8" t="s">
        <v>158</v>
      </c>
      <c r="F40" s="56">
        <v>22400</v>
      </c>
      <c r="G40" s="56">
        <v>26900</v>
      </c>
      <c r="H40" s="78" t="s">
        <v>213</v>
      </c>
    </row>
    <row r="41" spans="1:8" s="4" customFormat="1" ht="20.25" customHeight="1" x14ac:dyDescent="0.25">
      <c r="A41" s="13">
        <v>35</v>
      </c>
      <c r="B41" s="15" t="s">
        <v>65</v>
      </c>
      <c r="C41" s="6" t="s">
        <v>66</v>
      </c>
      <c r="D41" s="5" t="s">
        <v>67</v>
      </c>
      <c r="E41" s="8" t="s">
        <v>158</v>
      </c>
      <c r="F41" s="56">
        <v>25600</v>
      </c>
      <c r="G41" s="56">
        <v>30700</v>
      </c>
      <c r="H41" s="78" t="s">
        <v>213</v>
      </c>
    </row>
    <row r="42" spans="1:8" s="4" customFormat="1" ht="20.25" customHeight="1" x14ac:dyDescent="0.25">
      <c r="A42" s="13">
        <v>36</v>
      </c>
      <c r="B42" s="15" t="s">
        <v>68</v>
      </c>
      <c r="C42" s="6" t="s">
        <v>69</v>
      </c>
      <c r="D42" s="5" t="s">
        <v>67</v>
      </c>
      <c r="E42" s="8" t="s">
        <v>158</v>
      </c>
      <c r="F42" s="56">
        <v>25600</v>
      </c>
      <c r="G42" s="56">
        <v>30700</v>
      </c>
      <c r="H42" s="78" t="s">
        <v>213</v>
      </c>
    </row>
    <row r="43" spans="1:8" s="4" customFormat="1" ht="20.25" customHeight="1" x14ac:dyDescent="0.25">
      <c r="A43" s="13">
        <v>37</v>
      </c>
      <c r="B43" s="15" t="s">
        <v>70</v>
      </c>
      <c r="C43" s="6" t="s">
        <v>71</v>
      </c>
      <c r="D43" s="5" t="s">
        <v>67</v>
      </c>
      <c r="E43" s="8" t="s">
        <v>158</v>
      </c>
      <c r="F43" s="56">
        <v>25100</v>
      </c>
      <c r="G43" s="56">
        <v>30100</v>
      </c>
      <c r="H43" s="78" t="s">
        <v>213</v>
      </c>
    </row>
    <row r="44" spans="1:8" s="4" customFormat="1" ht="20.25" customHeight="1" x14ac:dyDescent="0.25">
      <c r="A44" s="13">
        <v>38</v>
      </c>
      <c r="B44" s="15" t="s">
        <v>72</v>
      </c>
      <c r="C44" s="6" t="s">
        <v>69</v>
      </c>
      <c r="D44" s="5" t="s">
        <v>16</v>
      </c>
      <c r="E44" s="8" t="s">
        <v>158</v>
      </c>
      <c r="F44" s="56">
        <v>26700</v>
      </c>
      <c r="G44" s="56">
        <v>32100</v>
      </c>
      <c r="H44" s="8" t="s">
        <v>214</v>
      </c>
    </row>
    <row r="45" spans="1:8" s="4" customFormat="1" ht="20.25" customHeight="1" x14ac:dyDescent="0.25">
      <c r="A45" s="13">
        <v>39</v>
      </c>
      <c r="B45" s="15" t="s">
        <v>73</v>
      </c>
      <c r="C45" s="6" t="s">
        <v>66</v>
      </c>
      <c r="D45" s="5" t="s">
        <v>16</v>
      </c>
      <c r="E45" s="8" t="s">
        <v>158</v>
      </c>
      <c r="F45" s="56">
        <v>26700</v>
      </c>
      <c r="G45" s="56">
        <v>32100</v>
      </c>
      <c r="H45" s="78" t="s">
        <v>214</v>
      </c>
    </row>
    <row r="46" spans="1:8" s="4" customFormat="1" ht="20.25" customHeight="1" x14ac:dyDescent="0.25">
      <c r="A46" s="13">
        <v>40</v>
      </c>
      <c r="B46" s="15" t="s">
        <v>74</v>
      </c>
      <c r="C46" s="6" t="s">
        <v>71</v>
      </c>
      <c r="D46" s="5" t="s">
        <v>16</v>
      </c>
      <c r="E46" s="8" t="s">
        <v>158</v>
      </c>
      <c r="F46" s="56">
        <v>26200</v>
      </c>
      <c r="G46" s="56">
        <v>31500</v>
      </c>
      <c r="H46" s="78" t="s">
        <v>214</v>
      </c>
    </row>
    <row r="47" spans="1:8" s="4" customFormat="1" ht="20.25" customHeight="1" x14ac:dyDescent="0.25">
      <c r="A47" s="13">
        <v>41</v>
      </c>
      <c r="B47" s="15" t="s">
        <v>75</v>
      </c>
      <c r="C47" s="6" t="s">
        <v>58</v>
      </c>
      <c r="D47" s="5" t="s">
        <v>76</v>
      </c>
      <c r="E47" s="8" t="s">
        <v>158</v>
      </c>
      <c r="F47" s="56">
        <v>21800</v>
      </c>
      <c r="G47" s="56">
        <v>26200</v>
      </c>
      <c r="H47" s="78" t="s">
        <v>214</v>
      </c>
    </row>
    <row r="48" spans="1:8" s="4" customFormat="1" ht="20.25" customHeight="1" x14ac:dyDescent="0.25">
      <c r="A48" s="13"/>
      <c r="B48" s="10"/>
      <c r="C48" s="16" t="s">
        <v>77</v>
      </c>
      <c r="D48" s="5"/>
      <c r="E48" s="5"/>
      <c r="F48" s="57"/>
      <c r="G48" s="57"/>
      <c r="H48" s="49"/>
    </row>
    <row r="49" spans="1:8" s="4" customFormat="1" ht="20.25" customHeight="1" x14ac:dyDescent="0.25">
      <c r="A49" s="13">
        <v>42</v>
      </c>
      <c r="B49" s="15" t="s">
        <v>78</v>
      </c>
      <c r="C49" s="6" t="s">
        <v>79</v>
      </c>
      <c r="D49" s="8" t="s">
        <v>16</v>
      </c>
      <c r="E49" s="8" t="s">
        <v>159</v>
      </c>
      <c r="F49" s="56">
        <v>35800</v>
      </c>
      <c r="G49" s="56">
        <v>43000</v>
      </c>
      <c r="H49" s="78" t="s">
        <v>215</v>
      </c>
    </row>
    <row r="50" spans="1:8" s="4" customFormat="1" ht="20.25" customHeight="1" x14ac:dyDescent="0.25">
      <c r="A50" s="13">
        <v>43</v>
      </c>
      <c r="B50" s="15" t="s">
        <v>80</v>
      </c>
      <c r="C50" s="6" t="s">
        <v>79</v>
      </c>
      <c r="D50" s="8" t="s">
        <v>48</v>
      </c>
      <c r="E50" s="8" t="s">
        <v>160</v>
      </c>
      <c r="F50" s="56">
        <v>15800</v>
      </c>
      <c r="G50" s="56">
        <v>19000</v>
      </c>
      <c r="H50" s="8" t="s">
        <v>215</v>
      </c>
    </row>
    <row r="51" spans="1:8" s="4" customFormat="1" ht="20.25" customHeight="1" x14ac:dyDescent="0.25">
      <c r="A51" s="13">
        <v>44</v>
      </c>
      <c r="B51" s="15" t="s">
        <v>81</v>
      </c>
      <c r="C51" s="6" t="s">
        <v>82</v>
      </c>
      <c r="D51" s="8" t="s">
        <v>83</v>
      </c>
      <c r="E51" s="8" t="s">
        <v>161</v>
      </c>
      <c r="F51" s="56">
        <v>69900</v>
      </c>
      <c r="G51" s="56">
        <v>79000</v>
      </c>
      <c r="H51" s="8" t="s">
        <v>216</v>
      </c>
    </row>
    <row r="52" spans="1:8" s="4" customFormat="1" ht="20.25" customHeight="1" x14ac:dyDescent="0.25">
      <c r="A52" s="13">
        <v>45</v>
      </c>
      <c r="B52" s="63" t="s">
        <v>128</v>
      </c>
      <c r="C52" s="50" t="s">
        <v>129</v>
      </c>
      <c r="D52" s="51" t="s">
        <v>83</v>
      </c>
      <c r="E52" s="8"/>
      <c r="F52" s="60">
        <v>60500</v>
      </c>
      <c r="G52" s="60"/>
      <c r="H52" s="49"/>
    </row>
    <row r="53" spans="1:8" s="4" customFormat="1" ht="20.25" customHeight="1" x14ac:dyDescent="0.25">
      <c r="A53" s="13"/>
      <c r="B53" s="15"/>
      <c r="C53" s="16" t="s">
        <v>84</v>
      </c>
      <c r="D53" s="5"/>
      <c r="E53" s="5"/>
      <c r="F53" s="57"/>
      <c r="G53" s="57"/>
      <c r="H53" s="49"/>
    </row>
    <row r="54" spans="1:8" s="4" customFormat="1" ht="20.25" customHeight="1" x14ac:dyDescent="0.25">
      <c r="A54" s="13">
        <v>46</v>
      </c>
      <c r="B54" s="15" t="s">
        <v>85</v>
      </c>
      <c r="C54" s="6" t="s">
        <v>44</v>
      </c>
      <c r="D54" s="8" t="s">
        <v>16</v>
      </c>
      <c r="E54" s="8" t="s">
        <v>162</v>
      </c>
      <c r="F54" s="56">
        <v>38500</v>
      </c>
      <c r="G54" s="56">
        <v>46200</v>
      </c>
      <c r="H54" s="78" t="s">
        <v>215</v>
      </c>
    </row>
    <row r="55" spans="1:8" s="4" customFormat="1" ht="20.25" customHeight="1" x14ac:dyDescent="0.25">
      <c r="A55" s="13">
        <v>47</v>
      </c>
      <c r="B55" s="15" t="s">
        <v>86</v>
      </c>
      <c r="C55" s="6" t="s">
        <v>44</v>
      </c>
      <c r="D55" s="8" t="s">
        <v>48</v>
      </c>
      <c r="E55" s="8" t="s">
        <v>163</v>
      </c>
      <c r="F55" s="56">
        <v>17100</v>
      </c>
      <c r="G55" s="56">
        <v>20500</v>
      </c>
      <c r="H55" s="78" t="s">
        <v>215</v>
      </c>
    </row>
    <row r="56" spans="1:8" s="4" customFormat="1" ht="20.25" customHeight="1" x14ac:dyDescent="0.25">
      <c r="A56" s="13">
        <v>48</v>
      </c>
      <c r="B56" s="15" t="s">
        <v>87</v>
      </c>
      <c r="C56" s="6" t="s">
        <v>88</v>
      </c>
      <c r="D56" s="8" t="s">
        <v>83</v>
      </c>
      <c r="E56" s="8" t="s">
        <v>161</v>
      </c>
      <c r="F56" s="56">
        <v>74800</v>
      </c>
      <c r="G56" s="56">
        <v>84500</v>
      </c>
      <c r="H56" s="78" t="s">
        <v>216</v>
      </c>
    </row>
    <row r="57" spans="1:8" s="4" customFormat="1" ht="20.25" customHeight="1" x14ac:dyDescent="0.25">
      <c r="A57" s="13">
        <v>49</v>
      </c>
      <c r="B57" s="15" t="s">
        <v>89</v>
      </c>
      <c r="C57" s="6" t="s">
        <v>90</v>
      </c>
      <c r="D57" s="8" t="s">
        <v>16</v>
      </c>
      <c r="E57" s="8" t="s">
        <v>162</v>
      </c>
      <c r="F57" s="56">
        <v>38500</v>
      </c>
      <c r="G57" s="56">
        <v>46200</v>
      </c>
      <c r="H57" s="78" t="s">
        <v>215</v>
      </c>
    </row>
    <row r="58" spans="1:8" s="4" customFormat="1" ht="20.25" customHeight="1" x14ac:dyDescent="0.25">
      <c r="A58" s="13">
        <v>50</v>
      </c>
      <c r="B58" s="15" t="s">
        <v>91</v>
      </c>
      <c r="C58" s="6" t="s">
        <v>92</v>
      </c>
      <c r="D58" s="8" t="s">
        <v>16</v>
      </c>
      <c r="E58" s="8" t="s">
        <v>162</v>
      </c>
      <c r="F58" s="56">
        <v>38500</v>
      </c>
      <c r="G58" s="56">
        <v>46200</v>
      </c>
      <c r="H58" s="78" t="s">
        <v>215</v>
      </c>
    </row>
    <row r="59" spans="1:8" s="4" customFormat="1" ht="20.25" customHeight="1" x14ac:dyDescent="0.25">
      <c r="A59" s="13">
        <v>51</v>
      </c>
      <c r="B59" s="15" t="s">
        <v>93</v>
      </c>
      <c r="C59" s="6" t="s">
        <v>94</v>
      </c>
      <c r="D59" s="8" t="s">
        <v>16</v>
      </c>
      <c r="E59" s="8" t="s">
        <v>162</v>
      </c>
      <c r="F59" s="56">
        <v>38500</v>
      </c>
      <c r="G59" s="56">
        <v>46200</v>
      </c>
      <c r="H59" s="78" t="s">
        <v>215</v>
      </c>
    </row>
    <row r="60" spans="1:8" s="4" customFormat="1" ht="20.25" customHeight="1" x14ac:dyDescent="0.25">
      <c r="A60" s="13">
        <v>52</v>
      </c>
      <c r="B60" s="15" t="s">
        <v>95</v>
      </c>
      <c r="C60" s="6" t="s">
        <v>96</v>
      </c>
      <c r="D60" s="8" t="s">
        <v>16</v>
      </c>
      <c r="E60" s="8" t="s">
        <v>162</v>
      </c>
      <c r="F60" s="56">
        <v>38500</v>
      </c>
      <c r="G60" s="56">
        <v>46200</v>
      </c>
      <c r="H60" s="78" t="s">
        <v>215</v>
      </c>
    </row>
    <row r="61" spans="1:8" s="4" customFormat="1" ht="20.25" customHeight="1" x14ac:dyDescent="0.25">
      <c r="A61" s="13"/>
      <c r="B61" s="15"/>
      <c r="C61" s="16" t="s">
        <v>97</v>
      </c>
      <c r="D61" s="8"/>
      <c r="E61" s="8"/>
      <c r="F61" s="58"/>
      <c r="G61" s="58"/>
      <c r="H61" s="49"/>
    </row>
    <row r="62" spans="1:8" s="4" customFormat="1" ht="20.25" customHeight="1" x14ac:dyDescent="0.25">
      <c r="A62" s="13">
        <v>53</v>
      </c>
      <c r="B62" s="15" t="s">
        <v>98</v>
      </c>
      <c r="C62" s="6" t="s">
        <v>99</v>
      </c>
      <c r="D62" s="8" t="s">
        <v>83</v>
      </c>
      <c r="E62" s="8" t="s">
        <v>161</v>
      </c>
      <c r="F62" s="56">
        <v>58300</v>
      </c>
      <c r="G62" s="56">
        <v>66000</v>
      </c>
      <c r="H62" s="8"/>
    </row>
    <row r="63" spans="1:8" s="4" customFormat="1" ht="20.25" customHeight="1" x14ac:dyDescent="0.25">
      <c r="A63" s="13">
        <v>54</v>
      </c>
      <c r="B63" s="15" t="s">
        <v>100</v>
      </c>
      <c r="C63" s="6" t="s">
        <v>101</v>
      </c>
      <c r="D63" s="8" t="s">
        <v>13</v>
      </c>
      <c r="E63" s="8" t="s">
        <v>158</v>
      </c>
      <c r="F63" s="56">
        <v>20400</v>
      </c>
      <c r="G63" s="56">
        <v>24500</v>
      </c>
      <c r="H63" s="8" t="s">
        <v>148</v>
      </c>
    </row>
    <row r="64" spans="1:8" s="4" customFormat="1" ht="20.25" customHeight="1" x14ac:dyDescent="0.25">
      <c r="A64" s="13">
        <v>55</v>
      </c>
      <c r="B64" s="15" t="s">
        <v>102</v>
      </c>
      <c r="C64" s="6" t="s">
        <v>103</v>
      </c>
      <c r="D64" s="8" t="s">
        <v>48</v>
      </c>
      <c r="E64" s="8" t="s">
        <v>160</v>
      </c>
      <c r="F64" s="56">
        <v>13200</v>
      </c>
      <c r="G64" s="56">
        <v>15900</v>
      </c>
      <c r="H64" s="78" t="s">
        <v>215</v>
      </c>
    </row>
    <row r="65" spans="1:8" s="4" customFormat="1" ht="20.25" customHeight="1" x14ac:dyDescent="0.25">
      <c r="A65" s="13">
        <v>56</v>
      </c>
      <c r="B65" s="15" t="s">
        <v>104</v>
      </c>
      <c r="C65" s="6" t="s">
        <v>105</v>
      </c>
      <c r="D65" s="8" t="s">
        <v>83</v>
      </c>
      <c r="E65" s="8" t="s">
        <v>161</v>
      </c>
      <c r="F65" s="56">
        <v>68200</v>
      </c>
      <c r="G65" s="56">
        <v>77000</v>
      </c>
      <c r="H65" s="78" t="s">
        <v>216</v>
      </c>
    </row>
    <row r="66" spans="1:8" s="4" customFormat="1" ht="20.25" customHeight="1" x14ac:dyDescent="0.25">
      <c r="A66" s="13">
        <v>57</v>
      </c>
      <c r="B66" s="15" t="s">
        <v>106</v>
      </c>
      <c r="C66" s="6" t="s">
        <v>107</v>
      </c>
      <c r="D66" s="8" t="s">
        <v>48</v>
      </c>
      <c r="E66" s="8" t="s">
        <v>160</v>
      </c>
      <c r="F66" s="56">
        <v>15400</v>
      </c>
      <c r="G66" s="56">
        <v>18500</v>
      </c>
      <c r="H66" s="78" t="s">
        <v>215</v>
      </c>
    </row>
    <row r="67" spans="1:8" s="4" customFormat="1" ht="20.25" customHeight="1" x14ac:dyDescent="0.25">
      <c r="A67" s="13">
        <v>58</v>
      </c>
      <c r="B67" s="15" t="s">
        <v>108</v>
      </c>
      <c r="C67" s="6" t="s">
        <v>103</v>
      </c>
      <c r="D67" s="8" t="s">
        <v>16</v>
      </c>
      <c r="E67" s="8" t="s">
        <v>159</v>
      </c>
      <c r="F67" s="56">
        <v>31400</v>
      </c>
      <c r="G67" s="56">
        <v>37700</v>
      </c>
      <c r="H67" s="78" t="s">
        <v>215</v>
      </c>
    </row>
    <row r="68" spans="1:8" s="4" customFormat="1" ht="20.25" customHeight="1" x14ac:dyDescent="0.25">
      <c r="A68" s="13">
        <v>59</v>
      </c>
      <c r="B68" s="15" t="s">
        <v>109</v>
      </c>
      <c r="C68" s="6" t="s">
        <v>107</v>
      </c>
      <c r="D68" s="8" t="s">
        <v>16</v>
      </c>
      <c r="E68" s="8" t="s">
        <v>159</v>
      </c>
      <c r="F68" s="56">
        <v>35800</v>
      </c>
      <c r="G68" s="56">
        <v>43000</v>
      </c>
      <c r="H68" s="78" t="s">
        <v>215</v>
      </c>
    </row>
    <row r="69" spans="1:8" s="4" customFormat="1" ht="20.25" customHeight="1" x14ac:dyDescent="0.25">
      <c r="A69" s="13">
        <v>60</v>
      </c>
      <c r="B69" s="15" t="s">
        <v>110</v>
      </c>
      <c r="C69" s="6" t="s">
        <v>111</v>
      </c>
      <c r="D69" s="8" t="s">
        <v>67</v>
      </c>
      <c r="E69" s="8" t="s">
        <v>159</v>
      </c>
      <c r="F69" s="56">
        <v>31400</v>
      </c>
      <c r="G69" s="56">
        <v>37700</v>
      </c>
      <c r="H69" s="78" t="s">
        <v>215</v>
      </c>
    </row>
    <row r="70" spans="1:8" s="4" customFormat="1" ht="20.25" customHeight="1" x14ac:dyDescent="0.25">
      <c r="A70" s="13">
        <v>61</v>
      </c>
      <c r="B70" s="15" t="s">
        <v>112</v>
      </c>
      <c r="C70" s="6" t="s">
        <v>111</v>
      </c>
      <c r="D70" s="8" t="s">
        <v>83</v>
      </c>
      <c r="E70" s="8" t="s">
        <v>161</v>
      </c>
      <c r="F70" s="56">
        <v>64900</v>
      </c>
      <c r="G70" s="56">
        <v>73500</v>
      </c>
      <c r="H70" s="78" t="s">
        <v>216</v>
      </c>
    </row>
    <row r="71" spans="1:8" s="4" customFormat="1" ht="20.25" customHeight="1" x14ac:dyDescent="0.25">
      <c r="A71" s="13"/>
      <c r="B71" s="15"/>
      <c r="C71" s="16" t="s">
        <v>113</v>
      </c>
      <c r="D71" s="8"/>
      <c r="E71" s="8"/>
      <c r="F71" s="58"/>
      <c r="G71" s="58"/>
      <c r="H71" s="49"/>
    </row>
    <row r="72" spans="1:8" s="4" customFormat="1" ht="20.25" customHeight="1" x14ac:dyDescent="0.25">
      <c r="A72" s="13">
        <v>62</v>
      </c>
      <c r="B72" s="15" t="s">
        <v>114</v>
      </c>
      <c r="C72" s="6" t="s">
        <v>115</v>
      </c>
      <c r="D72" s="8" t="s">
        <v>76</v>
      </c>
      <c r="E72" s="8" t="s">
        <v>160</v>
      </c>
      <c r="F72" s="56">
        <v>21300</v>
      </c>
      <c r="G72" s="56">
        <v>25600</v>
      </c>
      <c r="H72" s="8"/>
    </row>
    <row r="73" spans="1:8" s="4" customFormat="1" ht="20.25" customHeight="1" x14ac:dyDescent="0.25">
      <c r="A73" s="13">
        <v>63</v>
      </c>
      <c r="B73" s="15" t="s">
        <v>116</v>
      </c>
      <c r="C73" s="6" t="s">
        <v>117</v>
      </c>
      <c r="D73" s="8" t="s">
        <v>67</v>
      </c>
      <c r="E73" s="8" t="s">
        <v>163</v>
      </c>
      <c r="F73" s="56">
        <v>25600</v>
      </c>
      <c r="G73" s="56">
        <v>30700</v>
      </c>
      <c r="H73" s="8"/>
    </row>
    <row r="74" spans="1:8" s="4" customFormat="1" ht="20.25" customHeight="1" x14ac:dyDescent="0.25">
      <c r="A74" s="13">
        <v>64</v>
      </c>
      <c r="B74" s="64" t="s">
        <v>195</v>
      </c>
      <c r="C74" s="50" t="s">
        <v>194</v>
      </c>
      <c r="D74" s="51" t="s">
        <v>4</v>
      </c>
      <c r="E74" s="7"/>
      <c r="F74" s="60"/>
      <c r="G74" s="60">
        <v>49000</v>
      </c>
      <c r="H74" s="7"/>
    </row>
    <row r="75" spans="1:8" s="4" customFormat="1" ht="20.25" customHeight="1" x14ac:dyDescent="0.25">
      <c r="A75" s="13">
        <v>65</v>
      </c>
      <c r="B75" s="64" t="s">
        <v>130</v>
      </c>
      <c r="C75" s="50" t="s">
        <v>131</v>
      </c>
      <c r="D75" s="51" t="s">
        <v>36</v>
      </c>
      <c r="E75" s="8"/>
      <c r="F75" s="60"/>
      <c r="G75" s="60">
        <v>53000</v>
      </c>
      <c r="H75" s="8"/>
    </row>
    <row r="76" spans="1:8" s="4" customFormat="1" ht="20.25" customHeight="1" x14ac:dyDescent="0.25">
      <c r="A76" s="13">
        <v>66</v>
      </c>
      <c r="B76" s="64" t="s">
        <v>132</v>
      </c>
      <c r="C76" s="50" t="s">
        <v>133</v>
      </c>
      <c r="D76" s="51" t="s">
        <v>83</v>
      </c>
      <c r="E76" s="8"/>
      <c r="F76" s="60"/>
      <c r="G76" s="60">
        <v>84700</v>
      </c>
      <c r="H76" s="8"/>
    </row>
    <row r="77" spans="1:8" s="4" customFormat="1" ht="20.25" customHeight="1" x14ac:dyDescent="0.25">
      <c r="A77" s="13">
        <v>67</v>
      </c>
      <c r="B77" s="64" t="s">
        <v>134</v>
      </c>
      <c r="C77" s="50" t="s">
        <v>135</v>
      </c>
      <c r="D77" s="51" t="s">
        <v>48</v>
      </c>
      <c r="E77" s="8"/>
      <c r="F77" s="60"/>
      <c r="G77" s="60">
        <v>18200</v>
      </c>
      <c r="H77" s="8"/>
    </row>
    <row r="78" spans="1:8" s="4" customFormat="1" ht="20.25" customHeight="1" x14ac:dyDescent="0.25">
      <c r="A78" s="13">
        <v>68</v>
      </c>
      <c r="B78" s="64" t="s">
        <v>136</v>
      </c>
      <c r="C78" s="50" t="s">
        <v>135</v>
      </c>
      <c r="D78" s="51" t="s">
        <v>16</v>
      </c>
      <c r="E78" s="8"/>
      <c r="F78" s="60"/>
      <c r="G78" s="60">
        <v>42900</v>
      </c>
      <c r="H78" s="8"/>
    </row>
    <row r="79" spans="1:8" s="4" customFormat="1" ht="29.25" customHeight="1" x14ac:dyDescent="0.25">
      <c r="A79" s="14"/>
      <c r="B79" s="14"/>
      <c r="C79" s="14"/>
      <c r="D79" s="14"/>
      <c r="E79" s="14"/>
      <c r="F79" s="92"/>
      <c r="G79" s="14"/>
      <c r="H79" s="12"/>
    </row>
    <row r="80" spans="1:8" s="4" customFormat="1" ht="15.75" x14ac:dyDescent="0.25">
      <c r="A80" s="11"/>
      <c r="B80" s="11"/>
      <c r="F80" s="76"/>
    </row>
  </sheetData>
  <mergeCells count="2">
    <mergeCell ref="A1:H1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1"/>
  <sheetViews>
    <sheetView zoomScale="85" zoomScaleNormal="85" workbookViewId="0"/>
  </sheetViews>
  <sheetFormatPr defaultRowHeight="18.75" customHeight="1" x14ac:dyDescent="0.25"/>
  <cols>
    <col min="1" max="1" width="32.42578125" style="2" customWidth="1"/>
    <col min="2" max="3" width="24.28515625" style="2" customWidth="1"/>
    <col min="4" max="16384" width="9.140625" style="2"/>
  </cols>
  <sheetData>
    <row r="1" spans="1:5" ht="20.25" customHeight="1" x14ac:dyDescent="0.25">
      <c r="A1" s="35"/>
    </row>
    <row r="2" spans="1:5" ht="37.5" customHeight="1" x14ac:dyDescent="0.25">
      <c r="A2" s="117" t="s">
        <v>143</v>
      </c>
      <c r="B2" s="117"/>
      <c r="C2" s="117"/>
    </row>
    <row r="3" spans="1:5" ht="27.75" customHeight="1" x14ac:dyDescent="0.25">
      <c r="A3" s="118" t="s">
        <v>217</v>
      </c>
      <c r="B3" s="118"/>
      <c r="C3" s="118"/>
    </row>
    <row r="4" spans="1:5" s="4" customFormat="1" ht="33" customHeight="1" x14ac:dyDescent="0.25">
      <c r="A4" s="119" t="s">
        <v>139</v>
      </c>
      <c r="B4" s="100"/>
      <c r="C4" s="106" t="s">
        <v>196</v>
      </c>
    </row>
    <row r="5" spans="1:5" s="4" customFormat="1" ht="33" customHeight="1" x14ac:dyDescent="0.25">
      <c r="A5" s="120"/>
      <c r="B5" s="30" t="s">
        <v>164</v>
      </c>
      <c r="C5" s="101" t="s">
        <v>197</v>
      </c>
    </row>
    <row r="6" spans="1:5" s="4" customFormat="1" ht="33.75" customHeight="1" x14ac:dyDescent="0.25">
      <c r="A6" s="31" t="s">
        <v>138</v>
      </c>
      <c r="B6" s="32">
        <f>'SO BAN HCM'!O2</f>
        <v>153038500</v>
      </c>
      <c r="C6" s="32">
        <f>(B6*6%)</f>
        <v>9182310</v>
      </c>
    </row>
    <row r="7" spans="1:5" s="4" customFormat="1" ht="33.75" customHeight="1" x14ac:dyDescent="0.25">
      <c r="A7" s="31" t="s">
        <v>140</v>
      </c>
      <c r="B7" s="32">
        <f>'SO BAN MIEN TAY'!K2</f>
        <v>132777000</v>
      </c>
      <c r="C7" s="32">
        <f t="shared" ref="C7:C10" si="0">(B7*6%)</f>
        <v>7966620</v>
      </c>
    </row>
    <row r="8" spans="1:5" s="4" customFormat="1" ht="33.75" customHeight="1" x14ac:dyDescent="0.25">
      <c r="A8" s="31" t="s">
        <v>141</v>
      </c>
      <c r="B8" s="32">
        <f>'SO BAN MIEN DONG'!H2</f>
        <v>119187000</v>
      </c>
      <c r="C8" s="32">
        <f t="shared" si="0"/>
        <v>7151220</v>
      </c>
    </row>
    <row r="9" spans="1:5" s="76" customFormat="1" ht="33.75" customHeight="1" x14ac:dyDescent="0.25">
      <c r="A9" s="31" t="s">
        <v>167</v>
      </c>
      <c r="B9" s="32">
        <f>'SO BAN TAY NGUYEN'!N2</f>
        <v>414481000</v>
      </c>
      <c r="C9" s="32">
        <f t="shared" si="0"/>
        <v>24868860</v>
      </c>
    </row>
    <row r="10" spans="1:5" s="76" customFormat="1" ht="33.75" customHeight="1" x14ac:dyDescent="0.25">
      <c r="A10" s="31" t="s">
        <v>168</v>
      </c>
      <c r="B10" s="32">
        <f>'SO BAN MIEN TRUNG'!L2</f>
        <v>309352000</v>
      </c>
      <c r="C10" s="32">
        <f t="shared" si="0"/>
        <v>18561120</v>
      </c>
    </row>
    <row r="11" spans="1:5" s="76" customFormat="1" ht="33.75" customHeight="1" x14ac:dyDescent="0.25">
      <c r="A11" s="31" t="s">
        <v>198</v>
      </c>
      <c r="B11" s="32" t="e">
        <f>#REF!</f>
        <v>#REF!</v>
      </c>
      <c r="C11" s="32"/>
    </row>
    <row r="12" spans="1:5" s="4" customFormat="1" ht="10.5" customHeight="1" x14ac:dyDescent="0.25">
      <c r="A12" s="43"/>
      <c r="B12" s="44"/>
      <c r="C12" s="44"/>
    </row>
    <row r="13" spans="1:5" s="4" customFormat="1" ht="36.75" customHeight="1" x14ac:dyDescent="0.25">
      <c r="A13" s="33" t="s">
        <v>142</v>
      </c>
      <c r="B13" s="34" t="e">
        <f>SUM(B6:B12)</f>
        <v>#REF!</v>
      </c>
      <c r="C13" s="34">
        <f>SUM(C6:C12)</f>
        <v>67730130</v>
      </c>
    </row>
    <row r="14" spans="1:5" s="4" customFormat="1" ht="15.75" x14ac:dyDescent="0.25"/>
    <row r="15" spans="1:5" s="4" customFormat="1" ht="30.75" customHeight="1" x14ac:dyDescent="0.25">
      <c r="B15" s="85"/>
      <c r="C15" s="76"/>
      <c r="D15" s="76"/>
      <c r="E15" s="76"/>
    </row>
    <row r="16" spans="1:5" s="4" customFormat="1" ht="30.75" customHeight="1" x14ac:dyDescent="0.25">
      <c r="B16" s="42"/>
      <c r="D16" s="76"/>
      <c r="E16" s="76"/>
    </row>
    <row r="17" spans="2:5" s="76" customFormat="1" ht="30.75" customHeight="1" x14ac:dyDescent="0.25">
      <c r="B17" s="85"/>
    </row>
    <row r="18" spans="2:5" s="4" customFormat="1" ht="30.75" customHeight="1" x14ac:dyDescent="0.25">
      <c r="C18" s="85"/>
      <c r="D18" s="76"/>
      <c r="E18" s="76"/>
    </row>
    <row r="19" spans="2:5" s="4" customFormat="1" ht="24.75" customHeight="1" x14ac:dyDescent="0.25"/>
    <row r="20" spans="2:5" s="4" customFormat="1" ht="24.75" customHeight="1" x14ac:dyDescent="0.25"/>
    <row r="21" spans="2:5" ht="24.75" customHeight="1" x14ac:dyDescent="0.25"/>
  </sheetData>
  <mergeCells count="3">
    <mergeCell ref="A2:C2"/>
    <mergeCell ref="A3:C3"/>
    <mergeCell ref="A4:A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83"/>
  <sheetViews>
    <sheetView topLeftCell="C1" workbookViewId="0">
      <selection activeCell="C1" sqref="C1:O1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7.42578125" style="2" bestFit="1" customWidth="1"/>
    <col min="4" max="6" width="11.7109375" style="2" customWidth="1"/>
    <col min="7" max="8" width="11.5703125" style="2" customWidth="1"/>
    <col min="9" max="13" width="11.7109375" style="2" customWidth="1"/>
    <col min="14" max="14" width="9.140625" style="2" customWidth="1"/>
    <col min="15" max="15" width="16" style="3" customWidth="1"/>
    <col min="16" max="16384" width="9" style="2"/>
  </cols>
  <sheetData>
    <row r="1" spans="1:15" ht="31.5" customHeight="1" x14ac:dyDescent="0.25">
      <c r="A1" s="17" t="s">
        <v>122</v>
      </c>
      <c r="B1" s="17"/>
      <c r="O1" s="2"/>
    </row>
    <row r="2" spans="1:15" ht="31.5" customHeight="1" x14ac:dyDescent="0.25">
      <c r="A2" s="28" t="s">
        <v>199</v>
      </c>
      <c r="B2" s="28"/>
      <c r="C2" s="45" t="s">
        <v>144</v>
      </c>
      <c r="D2" s="18">
        <f>SUMPRODUCT('GIA BAN'!$G$4:$G$79,D7:D82)</f>
        <v>22286000</v>
      </c>
      <c r="E2" s="18">
        <f>SUMPRODUCT('GIA BAN'!$G$4:$G$79,E7:E82)</f>
        <v>22279000</v>
      </c>
      <c r="F2" s="18">
        <f>SUMPRODUCT('GIA BAN'!$G$4:$G$79,F7:F82)</f>
        <v>16031000</v>
      </c>
      <c r="G2" s="18">
        <f>SUMPRODUCT('GIA BAN'!$G$4:$G$79,G7:G82)</f>
        <v>22803000</v>
      </c>
      <c r="H2" s="18">
        <f>SUMPRODUCT('GIA BAN'!$G$4:$G$79,H7:H82)</f>
        <v>7996500</v>
      </c>
      <c r="I2" s="18">
        <f>SUMPRODUCT('GIA BAN'!$G$4:$G$79,I7:I82)</f>
        <v>4100000</v>
      </c>
      <c r="J2" s="18">
        <f>SUMPRODUCT('GIA BAN'!$G$4:$G$79,J7:J82)</f>
        <v>24405000</v>
      </c>
      <c r="K2" s="18">
        <f>SUMPRODUCT('GIA BAN'!$G$4:$G$79,K7:K82)</f>
        <v>20800000</v>
      </c>
      <c r="L2" s="18">
        <f>SUMPRODUCT('GIA BAN'!$G$4:$G$79,L7:L82)</f>
        <v>11228000</v>
      </c>
      <c r="M2" s="18">
        <f>SUMPRODUCT('GIA BAN'!$G$4:$G$79,M7:M82)</f>
        <v>1110000</v>
      </c>
      <c r="N2" s="41"/>
      <c r="O2" s="74">
        <f>SUM(D2:M2)</f>
        <v>153038500</v>
      </c>
    </row>
    <row r="3" spans="1:15" ht="31.5" customHeight="1" x14ac:dyDescent="0.25">
      <c r="A3" s="29"/>
      <c r="B3" s="29"/>
      <c r="C3" s="46" t="s">
        <v>145</v>
      </c>
      <c r="D3" s="36">
        <f>D2-(D2*6%)</f>
        <v>20948840</v>
      </c>
      <c r="E3" s="36">
        <f t="shared" ref="E3:I3" si="0">E2-(E2*6%)</f>
        <v>20942260</v>
      </c>
      <c r="F3" s="36">
        <f t="shared" si="0"/>
        <v>15069140</v>
      </c>
      <c r="G3" s="36">
        <f t="shared" si="0"/>
        <v>21434820</v>
      </c>
      <c r="H3" s="36">
        <f t="shared" si="0"/>
        <v>7516710</v>
      </c>
      <c r="I3" s="36">
        <f t="shared" si="0"/>
        <v>3854000</v>
      </c>
      <c r="J3" s="36">
        <f t="shared" ref="J3:K3" si="1">J2-(J2*6%)</f>
        <v>22940700</v>
      </c>
      <c r="K3" s="36">
        <f t="shared" si="1"/>
        <v>19552000</v>
      </c>
      <c r="L3" s="36">
        <f t="shared" ref="L3:M3" si="2">L2-(L2*6%)</f>
        <v>10554320</v>
      </c>
      <c r="M3" s="36">
        <f t="shared" si="2"/>
        <v>1043400</v>
      </c>
      <c r="N3" s="41"/>
      <c r="O3" s="75">
        <f>SUM(D3:M3)</f>
        <v>143856190</v>
      </c>
    </row>
    <row r="4" spans="1:15" s="76" customFormat="1" ht="29.25" customHeight="1" x14ac:dyDescent="0.25">
      <c r="A4" s="121" t="s">
        <v>120</v>
      </c>
      <c r="B4" s="121" t="s">
        <v>0</v>
      </c>
      <c r="C4" s="113" t="s">
        <v>146</v>
      </c>
      <c r="D4" s="94">
        <v>42756</v>
      </c>
      <c r="E4" s="94">
        <v>42787</v>
      </c>
      <c r="F4" s="94">
        <v>42756</v>
      </c>
      <c r="G4" s="94">
        <v>42776</v>
      </c>
      <c r="H4" s="94">
        <v>42777</v>
      </c>
      <c r="I4" s="94">
        <v>42781</v>
      </c>
      <c r="J4" s="94">
        <v>42782</v>
      </c>
      <c r="K4" s="94">
        <v>42783</v>
      </c>
      <c r="L4" s="94">
        <v>42790</v>
      </c>
      <c r="M4" s="94">
        <v>42794</v>
      </c>
      <c r="N4" s="123"/>
      <c r="O4" s="123"/>
    </row>
    <row r="5" spans="1:15" s="76" customFormat="1" ht="29.25" customHeight="1" x14ac:dyDescent="0.25">
      <c r="A5" s="122"/>
      <c r="B5" s="122"/>
      <c r="C5" s="114"/>
      <c r="D5" s="93" t="s">
        <v>169</v>
      </c>
      <c r="E5" s="93" t="s">
        <v>170</v>
      </c>
      <c r="F5" s="93" t="s">
        <v>171</v>
      </c>
      <c r="G5" s="93" t="s">
        <v>172</v>
      </c>
      <c r="H5" s="93" t="s">
        <v>173</v>
      </c>
      <c r="I5" s="93" t="s">
        <v>174</v>
      </c>
      <c r="J5" s="93" t="s">
        <v>175</v>
      </c>
      <c r="K5" s="93" t="s">
        <v>176</v>
      </c>
      <c r="L5" s="93" t="s">
        <v>166</v>
      </c>
      <c r="M5" s="93" t="s">
        <v>200</v>
      </c>
      <c r="N5" s="91"/>
      <c r="O5" s="90"/>
    </row>
    <row r="6" spans="1:15" s="76" customFormat="1" ht="24.75" customHeight="1" x14ac:dyDescent="0.25">
      <c r="A6" s="15"/>
      <c r="B6" s="70" t="s">
        <v>1</v>
      </c>
      <c r="C6" s="71"/>
      <c r="D6" s="82"/>
      <c r="E6" s="82"/>
      <c r="F6" s="82"/>
      <c r="G6" s="82"/>
      <c r="H6" s="83"/>
      <c r="I6" s="82"/>
      <c r="J6" s="82"/>
      <c r="K6" s="82"/>
      <c r="L6" s="82"/>
      <c r="M6" s="82"/>
      <c r="N6" s="73"/>
      <c r="O6" s="72"/>
    </row>
    <row r="7" spans="1:15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78" t="str">
        <f>VLOOKUP(A7,'GIA BAN'!B4:G79,3,0)</f>
        <v>300gr</v>
      </c>
      <c r="D7" s="80">
        <v>150</v>
      </c>
      <c r="E7" s="80">
        <v>100</v>
      </c>
      <c r="F7" s="80">
        <v>150</v>
      </c>
      <c r="G7" s="80">
        <v>200</v>
      </c>
      <c r="H7" s="80"/>
      <c r="I7" s="80"/>
      <c r="J7" s="80"/>
      <c r="K7" s="80">
        <v>100</v>
      </c>
      <c r="L7" s="80">
        <v>100</v>
      </c>
      <c r="M7" s="80"/>
      <c r="N7" s="65">
        <f t="shared" ref="N7:N38" si="3">SUM(D7:M7)</f>
        <v>800</v>
      </c>
      <c r="O7" s="53">
        <f>VLOOKUP(A7,'GIA BAN'!B4:G79,6,0)*N7</f>
        <v>18640000</v>
      </c>
    </row>
    <row r="8" spans="1:15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78" t="str">
        <f>VLOOKUP(A8,'GIA BAN'!B5:G80,3,0)</f>
        <v>300gr</v>
      </c>
      <c r="D8" s="80">
        <v>100</v>
      </c>
      <c r="E8" s="80">
        <v>100</v>
      </c>
      <c r="F8" s="80">
        <v>150</v>
      </c>
      <c r="G8" s="80">
        <v>200</v>
      </c>
      <c r="H8" s="80"/>
      <c r="I8" s="78"/>
      <c r="J8" s="78"/>
      <c r="K8" s="78">
        <v>100</v>
      </c>
      <c r="L8" s="78"/>
      <c r="M8" s="78"/>
      <c r="N8" s="65">
        <f t="shared" si="3"/>
        <v>650</v>
      </c>
      <c r="O8" s="53">
        <f>VLOOKUP(A8,'GIA BAN'!B5:G80,6,0)*N8</f>
        <v>15145000</v>
      </c>
    </row>
    <row r="9" spans="1:15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78" t="str">
        <f>VLOOKUP(A9,'GIA BAN'!B6:G80,3,0)</f>
        <v>300gr</v>
      </c>
      <c r="D9" s="80">
        <v>150</v>
      </c>
      <c r="E9" s="80">
        <v>100</v>
      </c>
      <c r="F9" s="80">
        <v>100</v>
      </c>
      <c r="G9" s="80">
        <v>150</v>
      </c>
      <c r="H9" s="80"/>
      <c r="I9" s="78"/>
      <c r="J9" s="78"/>
      <c r="K9" s="78">
        <v>300</v>
      </c>
      <c r="L9" s="78">
        <v>50</v>
      </c>
      <c r="M9" s="78"/>
      <c r="N9" s="65">
        <f t="shared" si="3"/>
        <v>850</v>
      </c>
      <c r="O9" s="53">
        <f>VLOOKUP(A9,'GIA BAN'!B6:G81,6,0)*N9</f>
        <v>19805000</v>
      </c>
    </row>
    <row r="10" spans="1:15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78" t="str">
        <f>VLOOKUP(A10,'GIA BAN'!B7:G81,3,0)</f>
        <v>300gr</v>
      </c>
      <c r="D10" s="80">
        <v>150</v>
      </c>
      <c r="E10" s="80">
        <v>50</v>
      </c>
      <c r="F10" s="80">
        <v>150</v>
      </c>
      <c r="G10" s="80">
        <v>200</v>
      </c>
      <c r="H10" s="80"/>
      <c r="I10" s="78"/>
      <c r="J10" s="78"/>
      <c r="K10" s="78">
        <v>150</v>
      </c>
      <c r="L10" s="78">
        <v>250</v>
      </c>
      <c r="M10" s="78"/>
      <c r="N10" s="65">
        <f t="shared" si="3"/>
        <v>950</v>
      </c>
      <c r="O10" s="53">
        <f>VLOOKUP(A10,'GIA BAN'!B7:G82,6,0)*N10</f>
        <v>22135000</v>
      </c>
    </row>
    <row r="11" spans="1:15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78" t="str">
        <f>VLOOKUP(A11,'GIA BAN'!B8:G82,3,0)</f>
        <v>400gr</v>
      </c>
      <c r="D11" s="80"/>
      <c r="E11" s="80"/>
      <c r="F11" s="80"/>
      <c r="G11" s="80"/>
      <c r="H11" s="80"/>
      <c r="I11" s="78">
        <v>40</v>
      </c>
      <c r="J11" s="78"/>
      <c r="K11" s="78"/>
      <c r="L11" s="78"/>
      <c r="M11" s="78"/>
      <c r="N11" s="65">
        <f t="shared" si="3"/>
        <v>40</v>
      </c>
      <c r="O11" s="53">
        <f>VLOOKUP(A11,'GIA BAN'!B8:G83,6,0)*N11</f>
        <v>1140000</v>
      </c>
    </row>
    <row r="12" spans="1:15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78" t="str">
        <f>VLOOKUP(A12,'GIA BAN'!B9:G83,3,0)</f>
        <v>400gr</v>
      </c>
      <c r="D12" s="80"/>
      <c r="E12" s="80"/>
      <c r="F12" s="80"/>
      <c r="G12" s="80"/>
      <c r="H12" s="80"/>
      <c r="I12" s="78"/>
      <c r="J12" s="78"/>
      <c r="K12" s="78"/>
      <c r="L12" s="78"/>
      <c r="M12" s="78"/>
      <c r="N12" s="65">
        <f t="shared" si="3"/>
        <v>0</v>
      </c>
      <c r="O12" s="53">
        <f>VLOOKUP(A12,'GIA BAN'!B9:G84,6,0)*N12</f>
        <v>0</v>
      </c>
    </row>
    <row r="13" spans="1:15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78" t="str">
        <f>VLOOKUP(A13,'GIA BAN'!B10:G84,3,0)</f>
        <v>500gr</v>
      </c>
      <c r="D13" s="80"/>
      <c r="E13" s="80"/>
      <c r="F13" s="80"/>
      <c r="G13" s="80"/>
      <c r="H13" s="80"/>
      <c r="I13" s="78">
        <v>40</v>
      </c>
      <c r="J13" s="78"/>
      <c r="K13" s="78"/>
      <c r="L13" s="78"/>
      <c r="M13" s="78"/>
      <c r="N13" s="65">
        <f t="shared" si="3"/>
        <v>40</v>
      </c>
      <c r="O13" s="53">
        <f>VLOOKUP(A13,'GIA BAN'!B10:G85,6,0)*N13</f>
        <v>1480000</v>
      </c>
    </row>
    <row r="14" spans="1:15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78" t="str">
        <f>VLOOKUP(A14,'GIA BAN'!B11:G85,3,0)</f>
        <v>500gr</v>
      </c>
      <c r="D14" s="80"/>
      <c r="E14" s="80"/>
      <c r="F14" s="80"/>
      <c r="G14" s="80"/>
      <c r="H14" s="80"/>
      <c r="I14" s="78"/>
      <c r="J14" s="78"/>
      <c r="K14" s="78"/>
      <c r="L14" s="78"/>
      <c r="M14" s="78"/>
      <c r="N14" s="65">
        <f t="shared" si="3"/>
        <v>0</v>
      </c>
      <c r="O14" s="53">
        <f>VLOOKUP(A14,'GIA BAN'!B11:G86,6,0)*N14</f>
        <v>0</v>
      </c>
    </row>
    <row r="15" spans="1:15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78" t="str">
        <f>VLOOKUP(A15,'GIA BAN'!B12:G86,3,0)</f>
        <v>500gr</v>
      </c>
      <c r="D15" s="80"/>
      <c r="E15" s="80"/>
      <c r="F15" s="80"/>
      <c r="G15" s="80"/>
      <c r="H15" s="80"/>
      <c r="I15" s="78">
        <v>40</v>
      </c>
      <c r="J15" s="78"/>
      <c r="K15" s="78"/>
      <c r="L15" s="78"/>
      <c r="M15" s="78"/>
      <c r="N15" s="65">
        <f t="shared" si="3"/>
        <v>40</v>
      </c>
      <c r="O15" s="53">
        <f>VLOOKUP(A15,'GIA BAN'!B12:G87,6,0)*N15</f>
        <v>1480000</v>
      </c>
    </row>
    <row r="16" spans="1:15" s="76" customFormat="1" ht="24.75" customHeight="1" x14ac:dyDescent="0.25">
      <c r="A16" s="15"/>
      <c r="B16" s="16" t="s">
        <v>20</v>
      </c>
      <c r="C16" s="77"/>
      <c r="D16" s="77"/>
      <c r="E16" s="77"/>
      <c r="F16" s="77"/>
      <c r="G16" s="77"/>
      <c r="H16" s="80"/>
      <c r="I16" s="77"/>
      <c r="J16" s="77"/>
      <c r="K16" s="77"/>
      <c r="L16" s="77"/>
      <c r="M16" s="77"/>
      <c r="N16" s="65">
        <f t="shared" si="3"/>
        <v>0</v>
      </c>
      <c r="O16" s="53"/>
    </row>
    <row r="17" spans="1:15" s="76" customFormat="1" ht="25.5" customHeight="1" x14ac:dyDescent="0.25">
      <c r="A17" s="15" t="s">
        <v>21</v>
      </c>
      <c r="B17" s="6" t="str">
        <f>VLOOKUP(A17,'GIA BAN'!B14:G88,2,0)</f>
        <v>Kẹo dừa sầu riêng</v>
      </c>
      <c r="C17" s="78" t="str">
        <f>VLOOKUP(A17,'GIA BAN'!B14:G88,3,0)</f>
        <v>400gr</v>
      </c>
      <c r="D17" s="80"/>
      <c r="E17" s="80"/>
      <c r="F17" s="80"/>
      <c r="G17" s="80"/>
      <c r="H17" s="80"/>
      <c r="I17" s="78"/>
      <c r="J17" s="78"/>
      <c r="K17" s="78"/>
      <c r="L17" s="78"/>
      <c r="M17" s="78"/>
      <c r="N17" s="65">
        <f t="shared" si="3"/>
        <v>0</v>
      </c>
      <c r="O17" s="53">
        <f>VLOOKUP(A17,'GIA BAN'!B14:G89,6,0)*N17</f>
        <v>0</v>
      </c>
    </row>
    <row r="18" spans="1:15" s="76" customFormat="1" ht="25.5" customHeight="1" x14ac:dyDescent="0.25">
      <c r="A18" s="15" t="s">
        <v>23</v>
      </c>
      <c r="B18" s="6" t="str">
        <f>VLOOKUP(A18,'GIA BAN'!B15:G89,2,0)</f>
        <v>Kẹo dừa sầu riêng / đậu phộng</v>
      </c>
      <c r="C18" s="78" t="str">
        <f>VLOOKUP(A18,'GIA BAN'!B15:G89,3,0)</f>
        <v>400gr</v>
      </c>
      <c r="D18" s="80"/>
      <c r="E18" s="80"/>
      <c r="F18" s="80"/>
      <c r="G18" s="80"/>
      <c r="H18" s="80"/>
      <c r="I18" s="78"/>
      <c r="J18" s="78"/>
      <c r="K18" s="78"/>
      <c r="L18" s="78"/>
      <c r="M18" s="78"/>
      <c r="N18" s="65">
        <f t="shared" si="3"/>
        <v>0</v>
      </c>
      <c r="O18" s="53">
        <f>VLOOKUP(A18,'GIA BAN'!B15:G90,6,0)*N18</f>
        <v>0</v>
      </c>
    </row>
    <row r="19" spans="1:15" s="76" customFormat="1" ht="25.5" customHeight="1" x14ac:dyDescent="0.25">
      <c r="A19" s="15" t="s">
        <v>25</v>
      </c>
      <c r="B19" s="6" t="str">
        <f>VLOOKUP(A19,'GIA BAN'!B16:G90,2,0)</f>
        <v>Kẹo dừa sầu riêng / lá dứa</v>
      </c>
      <c r="C19" s="78" t="str">
        <f>VLOOKUP(A19,'GIA BAN'!B16:G90,3,0)</f>
        <v>400gr</v>
      </c>
      <c r="D19" s="80"/>
      <c r="E19" s="80"/>
      <c r="F19" s="80"/>
      <c r="G19" s="80"/>
      <c r="H19" s="80"/>
      <c r="I19" s="78"/>
      <c r="J19" s="78"/>
      <c r="K19" s="78"/>
      <c r="L19" s="78"/>
      <c r="M19" s="78"/>
      <c r="N19" s="65">
        <f t="shared" si="3"/>
        <v>0</v>
      </c>
      <c r="O19" s="53">
        <f>VLOOKUP(A19,'GIA BAN'!B16:G91,6,0)*N19</f>
        <v>0</v>
      </c>
    </row>
    <row r="20" spans="1:15" s="76" customFormat="1" ht="25.5" customHeight="1" x14ac:dyDescent="0.25">
      <c r="A20" s="15" t="s">
        <v>27</v>
      </c>
      <c r="B20" s="6" t="str">
        <f>VLOOKUP(A20,'GIA BAN'!B17:G91,2,0)</f>
        <v xml:space="preserve">Kẹo dừa sữa ca cao </v>
      </c>
      <c r="C20" s="78" t="str">
        <f>VLOOKUP(A20,'GIA BAN'!B17:G91,3,0)</f>
        <v>400gr</v>
      </c>
      <c r="D20" s="80"/>
      <c r="E20" s="80"/>
      <c r="F20" s="80"/>
      <c r="G20" s="80"/>
      <c r="H20" s="80"/>
      <c r="I20" s="78"/>
      <c r="J20" s="78"/>
      <c r="K20" s="78"/>
      <c r="L20" s="78"/>
      <c r="M20" s="78"/>
      <c r="N20" s="65">
        <f t="shared" si="3"/>
        <v>0</v>
      </c>
      <c r="O20" s="53">
        <f>VLOOKUP(A20,'GIA BAN'!B17:G92,6,0)*N20</f>
        <v>0</v>
      </c>
    </row>
    <row r="21" spans="1:15" s="76" customFormat="1" ht="25.5" customHeight="1" x14ac:dyDescent="0.25">
      <c r="A21" s="15" t="s">
        <v>29</v>
      </c>
      <c r="B21" s="6" t="str">
        <f>VLOOKUP(A21,'GIA BAN'!B18:G92,2,0)</f>
        <v>Kẹo dừa  béo</v>
      </c>
      <c r="C21" s="78" t="str">
        <f>VLOOKUP(A21,'GIA BAN'!B18:G92,3,0)</f>
        <v>400gr</v>
      </c>
      <c r="D21" s="80"/>
      <c r="E21" s="80"/>
      <c r="F21" s="80"/>
      <c r="G21" s="80"/>
      <c r="H21" s="80"/>
      <c r="I21" s="78"/>
      <c r="J21" s="78"/>
      <c r="K21" s="78"/>
      <c r="L21" s="78"/>
      <c r="M21" s="78"/>
      <c r="N21" s="65">
        <f t="shared" si="3"/>
        <v>0</v>
      </c>
      <c r="O21" s="53">
        <f>VLOOKUP(A21,'GIA BAN'!B18:G93,6,0)*N21</f>
        <v>0</v>
      </c>
    </row>
    <row r="22" spans="1:15" s="76" customFormat="1" ht="25.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0"/>
      <c r="E22" s="80"/>
      <c r="F22" s="80"/>
      <c r="G22" s="80"/>
      <c r="H22" s="80"/>
      <c r="I22" s="78"/>
      <c r="J22" s="78"/>
      <c r="K22" s="78"/>
      <c r="L22" s="78"/>
      <c r="M22" s="78"/>
      <c r="N22" s="65">
        <f t="shared" si="3"/>
        <v>0</v>
      </c>
      <c r="O22" s="53">
        <f>VLOOKUP(A22,'GIA BAN'!B19:G94,6,0)*N22</f>
        <v>0</v>
      </c>
    </row>
    <row r="23" spans="1:15" s="76" customFormat="1" ht="25.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0"/>
      <c r="E23" s="80"/>
      <c r="F23" s="80"/>
      <c r="G23" s="80"/>
      <c r="H23" s="80"/>
      <c r="I23" s="78"/>
      <c r="J23" s="78"/>
      <c r="K23" s="78"/>
      <c r="L23" s="78"/>
      <c r="M23" s="78"/>
      <c r="N23" s="65">
        <f t="shared" si="3"/>
        <v>0</v>
      </c>
      <c r="O23" s="53">
        <f>VLOOKUP(A23,'GIA BAN'!B20:G95,6,0)*N23</f>
        <v>0</v>
      </c>
    </row>
    <row r="24" spans="1:15" s="76" customFormat="1" ht="25.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0"/>
      <c r="E24" s="80"/>
      <c r="F24" s="80"/>
      <c r="G24" s="80"/>
      <c r="H24" s="80"/>
      <c r="I24" s="78"/>
      <c r="J24" s="78"/>
      <c r="K24" s="78"/>
      <c r="L24" s="78"/>
      <c r="M24" s="78"/>
      <c r="N24" s="65">
        <f t="shared" si="3"/>
        <v>0</v>
      </c>
      <c r="O24" s="53">
        <f>VLOOKUP(A24,'GIA BAN'!B21:G96,6,0)*N24</f>
        <v>0</v>
      </c>
    </row>
    <row r="25" spans="1:15" s="76" customFormat="1" ht="25.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0"/>
      <c r="E25" s="80"/>
      <c r="F25" s="80"/>
      <c r="G25" s="80"/>
      <c r="H25" s="80"/>
      <c r="I25" s="78"/>
      <c r="J25" s="78"/>
      <c r="K25" s="78"/>
      <c r="L25" s="78"/>
      <c r="M25" s="78"/>
      <c r="N25" s="65">
        <f t="shared" si="3"/>
        <v>0</v>
      </c>
      <c r="O25" s="53">
        <f>VLOOKUP(A25,'GIA BAN'!B22:G97,6,0)*N25</f>
        <v>0</v>
      </c>
    </row>
    <row r="26" spans="1:15" s="76" customFormat="1" ht="25.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0"/>
      <c r="E26" s="80"/>
      <c r="F26" s="80"/>
      <c r="G26" s="80"/>
      <c r="H26" s="80"/>
      <c r="I26" s="78"/>
      <c r="J26" s="78"/>
      <c r="K26" s="78"/>
      <c r="L26" s="78"/>
      <c r="M26" s="78"/>
      <c r="N26" s="65">
        <f t="shared" si="3"/>
        <v>0</v>
      </c>
      <c r="O26" s="53">
        <f>VLOOKUP(A26,'GIA BAN'!B23:G98,6,0)*N26</f>
        <v>0</v>
      </c>
    </row>
    <row r="27" spans="1:15" s="76" customFormat="1" ht="25.5" customHeight="1" x14ac:dyDescent="0.25">
      <c r="A27" s="15" t="s">
        <v>30</v>
      </c>
      <c r="B27" s="6" t="str">
        <f>VLOOKUP(A27,'GIA BAN'!B24:G98,2,0)</f>
        <v>Kẹo dừa thập cẩm viên lớn</v>
      </c>
      <c r="C27" s="78" t="str">
        <f>VLOOKUP(A27,'GIA BAN'!B24:G98,3,0)</f>
        <v>540gr</v>
      </c>
      <c r="D27" s="80"/>
      <c r="E27" s="80"/>
      <c r="F27" s="80"/>
      <c r="G27" s="80"/>
      <c r="H27" s="80"/>
      <c r="I27" s="78"/>
      <c r="J27" s="78"/>
      <c r="K27" s="78"/>
      <c r="L27" s="78"/>
      <c r="M27" s="78"/>
      <c r="N27" s="65">
        <f t="shared" si="3"/>
        <v>0</v>
      </c>
      <c r="O27" s="53">
        <f>VLOOKUP(A27,'GIA BAN'!B24:G99,6,0)*N27</f>
        <v>0</v>
      </c>
    </row>
    <row r="28" spans="1:15" s="76" customFormat="1" ht="25.5" customHeight="1" x14ac:dyDescent="0.25">
      <c r="A28" s="15"/>
      <c r="B28" s="16" t="s">
        <v>33</v>
      </c>
      <c r="C28" s="78"/>
      <c r="D28" s="80"/>
      <c r="E28" s="80"/>
      <c r="F28" s="80"/>
      <c r="G28" s="80"/>
      <c r="H28" s="80"/>
      <c r="I28" s="78"/>
      <c r="J28" s="78"/>
      <c r="K28" s="78"/>
      <c r="L28" s="78"/>
      <c r="M28" s="78"/>
      <c r="N28" s="65">
        <f t="shared" si="3"/>
        <v>0</v>
      </c>
      <c r="O28" s="53"/>
    </row>
    <row r="29" spans="1:15" s="76" customFormat="1" ht="25.5" customHeight="1" x14ac:dyDescent="0.25">
      <c r="A29" s="15" t="s">
        <v>34</v>
      </c>
      <c r="B29" s="6" t="str">
        <f>VLOOKUP(A29,'GIA BAN'!B26:G95,2,0)</f>
        <v>Kẹo dừa dẻo sầu riêng</v>
      </c>
      <c r="C29" s="78" t="str">
        <f>VLOOKUP(A29,'GIA BAN'!B26:G100,3,0)</f>
        <v>250gr</v>
      </c>
      <c r="D29" s="80"/>
      <c r="E29" s="80"/>
      <c r="F29" s="80"/>
      <c r="G29" s="80"/>
      <c r="H29" s="80"/>
      <c r="I29" s="78"/>
      <c r="J29" s="78"/>
      <c r="K29" s="78"/>
      <c r="L29" s="78"/>
      <c r="M29" s="78"/>
      <c r="N29" s="65">
        <f t="shared" si="3"/>
        <v>0</v>
      </c>
      <c r="O29" s="53">
        <f>VLOOKUP(A29,'GIA BAN'!B26:G101,6,0)*N29</f>
        <v>0</v>
      </c>
    </row>
    <row r="30" spans="1:15" s="76" customFormat="1" ht="25.5" customHeight="1" x14ac:dyDescent="0.25">
      <c r="A30" s="15" t="s">
        <v>37</v>
      </c>
      <c r="B30" s="6" t="str">
        <f>VLOOKUP(A30,'GIA BAN'!B27:G96,2,0)</f>
        <v>Kẹo dừa dẻo đậu phộng -béo</v>
      </c>
      <c r="C30" s="78" t="str">
        <f>VLOOKUP(A30,'GIA BAN'!B27:G101,3,0)</f>
        <v>250gr</v>
      </c>
      <c r="D30" s="80"/>
      <c r="E30" s="80"/>
      <c r="F30" s="80"/>
      <c r="G30" s="80"/>
      <c r="H30" s="80"/>
      <c r="I30" s="78"/>
      <c r="J30" s="78"/>
      <c r="K30" s="78"/>
      <c r="L30" s="78"/>
      <c r="M30" s="78"/>
      <c r="N30" s="65">
        <f t="shared" si="3"/>
        <v>0</v>
      </c>
      <c r="O30" s="53">
        <f>VLOOKUP(A30,'GIA BAN'!B27:G102,6,0)*N30</f>
        <v>0</v>
      </c>
    </row>
    <row r="31" spans="1:15" s="76" customFormat="1" ht="25.5" customHeight="1" x14ac:dyDescent="0.25">
      <c r="A31" s="15" t="s">
        <v>39</v>
      </c>
      <c r="B31" s="6" t="str">
        <f>VLOOKUP(A31,'GIA BAN'!B28:G97,2,0)</f>
        <v>Kẹo dừa dẻo lá dứa</v>
      </c>
      <c r="C31" s="78" t="str">
        <f>VLOOKUP(A31,'GIA BAN'!B28:G102,3,0)</f>
        <v>250gr</v>
      </c>
      <c r="D31" s="80"/>
      <c r="E31" s="80"/>
      <c r="F31" s="80"/>
      <c r="G31" s="80"/>
      <c r="H31" s="80"/>
      <c r="I31" s="78"/>
      <c r="J31" s="78"/>
      <c r="K31" s="78"/>
      <c r="L31" s="78"/>
      <c r="M31" s="78"/>
      <c r="N31" s="65">
        <f t="shared" si="3"/>
        <v>0</v>
      </c>
      <c r="O31" s="53">
        <f>VLOOKUP(A31,'GIA BAN'!B28:G103,6,0)*N31</f>
        <v>0</v>
      </c>
    </row>
    <row r="32" spans="1:15" s="76" customFormat="1" ht="25.5" customHeight="1" x14ac:dyDescent="0.25">
      <c r="A32" s="15" t="s">
        <v>41</v>
      </c>
      <c r="B32" s="6" t="str">
        <f>VLOOKUP(A32,'GIA BAN'!B29:G98,2,0)</f>
        <v>Kẹo dừa dẻo môn</v>
      </c>
      <c r="C32" s="78" t="str">
        <f>VLOOKUP(A32,'GIA BAN'!B29:G103,3,0)</f>
        <v>250gr</v>
      </c>
      <c r="D32" s="80"/>
      <c r="E32" s="80"/>
      <c r="F32" s="80"/>
      <c r="G32" s="80"/>
      <c r="H32" s="80"/>
      <c r="I32" s="78"/>
      <c r="J32" s="78"/>
      <c r="K32" s="78"/>
      <c r="L32" s="78"/>
      <c r="M32" s="78"/>
      <c r="N32" s="65">
        <f t="shared" si="3"/>
        <v>0</v>
      </c>
      <c r="O32" s="53">
        <f>VLOOKUP(A32,'GIA BAN'!B29:G104,6,0)*N32</f>
        <v>0</v>
      </c>
    </row>
    <row r="33" spans="1:15" s="76" customFormat="1" ht="25.5" customHeight="1" x14ac:dyDescent="0.25">
      <c r="A33" s="15" t="s">
        <v>43</v>
      </c>
      <c r="B33" s="6" t="str">
        <f>VLOOKUP(A33,'GIA BAN'!B30:G99,2,0)</f>
        <v xml:space="preserve">Kẹo dẻo thập cẩm </v>
      </c>
      <c r="C33" s="78" t="str">
        <f>VLOOKUP(A33,'GIA BAN'!B30:G104,3,0)</f>
        <v>250gr</v>
      </c>
      <c r="D33" s="80"/>
      <c r="E33" s="80"/>
      <c r="F33" s="80"/>
      <c r="G33" s="80">
        <v>80</v>
      </c>
      <c r="H33" s="80"/>
      <c r="I33" s="78"/>
      <c r="J33" s="78"/>
      <c r="K33" s="78"/>
      <c r="L33" s="78"/>
      <c r="M33" s="78"/>
      <c r="N33" s="65">
        <f t="shared" si="3"/>
        <v>80</v>
      </c>
      <c r="O33" s="53">
        <f>VLOOKUP(A33,'GIA BAN'!B30:G105,6,0)*N33</f>
        <v>2112000</v>
      </c>
    </row>
    <row r="34" spans="1:15" s="76" customFormat="1" ht="25.5" customHeight="1" x14ac:dyDescent="0.25">
      <c r="A34" s="15"/>
      <c r="B34" s="16" t="s">
        <v>45</v>
      </c>
      <c r="C34" s="78"/>
      <c r="D34" s="80"/>
      <c r="E34" s="80"/>
      <c r="F34" s="80"/>
      <c r="G34" s="80"/>
      <c r="H34" s="80"/>
      <c r="I34" s="78"/>
      <c r="J34" s="78"/>
      <c r="K34" s="78"/>
      <c r="L34" s="78"/>
      <c r="M34" s="78"/>
      <c r="N34" s="65">
        <f t="shared" si="3"/>
        <v>0</v>
      </c>
      <c r="O34" s="53"/>
    </row>
    <row r="35" spans="1:15" s="76" customFormat="1" ht="25.5" customHeight="1" x14ac:dyDescent="0.25">
      <c r="A35" s="15" t="s">
        <v>46</v>
      </c>
      <c r="B35" s="6" t="str">
        <f>VLOOKUP(A35,'GIA BAN'!B32:G101,2,0)</f>
        <v>Kẹo dừa sữa sầu riêng - 40viên</v>
      </c>
      <c r="C35" s="78" t="str">
        <f>VLOOKUP(A35,'GIA BAN'!B32:G101,3,0)</f>
        <v>200gr</v>
      </c>
      <c r="D35" s="80"/>
      <c r="E35" s="80"/>
      <c r="F35" s="80"/>
      <c r="G35" s="80"/>
      <c r="H35" s="80">
        <v>93</v>
      </c>
      <c r="I35" s="78"/>
      <c r="J35" s="78"/>
      <c r="K35" s="78"/>
      <c r="L35" s="78"/>
      <c r="M35" s="78"/>
      <c r="N35" s="65">
        <f t="shared" si="3"/>
        <v>93</v>
      </c>
      <c r="O35" s="53">
        <f>VLOOKUP(A35,'GIA BAN'!B32:G107,6,0)*N35</f>
        <v>1422900</v>
      </c>
    </row>
    <row r="36" spans="1:15" s="76" customFormat="1" ht="25.5" customHeight="1" x14ac:dyDescent="0.25">
      <c r="A36" s="15" t="s">
        <v>49</v>
      </c>
      <c r="B36" s="6" t="str">
        <f>VLOOKUP(A36,'GIA BAN'!B33:G102,2,0)</f>
        <v>Kẹo dừa sữa ca cao - 40viên</v>
      </c>
      <c r="C36" s="78" t="str">
        <f>VLOOKUP(A36,'GIA BAN'!B33:G102,3,0)</f>
        <v>200gr</v>
      </c>
      <c r="D36" s="80"/>
      <c r="E36" s="80"/>
      <c r="F36" s="80"/>
      <c r="G36" s="80"/>
      <c r="H36" s="80"/>
      <c r="I36" s="78"/>
      <c r="J36" s="78"/>
      <c r="K36" s="78"/>
      <c r="L36" s="78"/>
      <c r="M36" s="78"/>
      <c r="N36" s="65">
        <f t="shared" si="3"/>
        <v>0</v>
      </c>
      <c r="O36" s="53">
        <f>VLOOKUP(A36,'GIA BAN'!B33:G108,6,0)*N36</f>
        <v>0</v>
      </c>
    </row>
    <row r="37" spans="1:15" s="76" customFormat="1" ht="25.5" customHeight="1" x14ac:dyDescent="0.25">
      <c r="A37" s="15" t="s">
        <v>51</v>
      </c>
      <c r="B37" s="6" t="str">
        <f>VLOOKUP(A37,'GIA BAN'!B34:G103,2,0)</f>
        <v>Kẹo dừa sữa lá dứa - 40viên</v>
      </c>
      <c r="C37" s="78" t="str">
        <f>VLOOKUP(A37,'GIA BAN'!B34:G103,3,0)</f>
        <v>200gr</v>
      </c>
      <c r="D37" s="80"/>
      <c r="E37" s="80"/>
      <c r="F37" s="80"/>
      <c r="G37" s="80"/>
      <c r="H37" s="80">
        <v>180</v>
      </c>
      <c r="I37" s="78"/>
      <c r="J37" s="78"/>
      <c r="K37" s="78"/>
      <c r="L37" s="78"/>
      <c r="M37" s="78"/>
      <c r="N37" s="65">
        <f t="shared" si="3"/>
        <v>180</v>
      </c>
      <c r="O37" s="53">
        <f>VLOOKUP(A37,'GIA BAN'!B34:G109,6,0)*N37</f>
        <v>2700000</v>
      </c>
    </row>
    <row r="38" spans="1:15" s="76" customFormat="1" ht="25.5" customHeight="1" x14ac:dyDescent="0.25">
      <c r="A38" s="15" t="s">
        <v>53</v>
      </c>
      <c r="B38" s="6" t="str">
        <f>VLOOKUP(A38,'GIA BAN'!B35:G104,2,0)</f>
        <v>Kẹo dừa sữa sầu riêng - 48viên</v>
      </c>
      <c r="C38" s="78" t="str">
        <f>VLOOKUP(A38,'GIA BAN'!B35:G104,3,0)</f>
        <v>400gr</v>
      </c>
      <c r="D38" s="80"/>
      <c r="E38" s="80"/>
      <c r="F38" s="80"/>
      <c r="G38" s="80"/>
      <c r="H38" s="80"/>
      <c r="I38" s="78"/>
      <c r="J38" s="78"/>
      <c r="K38" s="78"/>
      <c r="L38" s="78"/>
      <c r="M38" s="78"/>
      <c r="N38" s="65">
        <f t="shared" si="3"/>
        <v>0</v>
      </c>
      <c r="O38" s="53">
        <f>VLOOKUP(A38,'GIA BAN'!B35:G110,6,0)*N38</f>
        <v>0</v>
      </c>
    </row>
    <row r="39" spans="1:15" s="76" customFormat="1" ht="25.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78" t="str">
        <f>VLOOKUP(A39,'GIA BAN'!B36:G105,3,0)</f>
        <v>400gr</v>
      </c>
      <c r="D39" s="80"/>
      <c r="E39" s="80"/>
      <c r="F39" s="80"/>
      <c r="G39" s="80"/>
      <c r="H39" s="80"/>
      <c r="I39" s="78"/>
      <c r="J39" s="78"/>
      <c r="K39" s="78"/>
      <c r="L39" s="78"/>
      <c r="M39" s="78"/>
      <c r="N39" s="65">
        <f t="shared" ref="N39:N70" si="4">SUM(D39:M39)</f>
        <v>0</v>
      </c>
      <c r="O39" s="53">
        <f>VLOOKUP(A39,'GIA BAN'!B36:G111,6,0)*N39</f>
        <v>0</v>
      </c>
    </row>
    <row r="40" spans="1:15" s="76" customFormat="1" ht="25.5" customHeight="1" x14ac:dyDescent="0.25">
      <c r="A40" s="15" t="s">
        <v>57</v>
      </c>
      <c r="B40" s="6" t="str">
        <f>VLOOKUP(A40,'GIA BAN'!B37:G106,2,0)</f>
        <v>Kẹo dừa sữa lá dứa - 48viên</v>
      </c>
      <c r="C40" s="78" t="str">
        <f>VLOOKUP(A40,'GIA BAN'!B37:G106,3,0)</f>
        <v>400gr</v>
      </c>
      <c r="D40" s="80"/>
      <c r="E40" s="80"/>
      <c r="F40" s="80"/>
      <c r="G40" s="80"/>
      <c r="H40" s="80"/>
      <c r="I40" s="78"/>
      <c r="J40" s="78"/>
      <c r="K40" s="78"/>
      <c r="L40" s="78"/>
      <c r="M40" s="78"/>
      <c r="N40" s="65">
        <f t="shared" si="4"/>
        <v>0</v>
      </c>
      <c r="O40" s="53">
        <f>VLOOKUP(A40,'GIA BAN'!B37:G112,6,0)*N40</f>
        <v>0</v>
      </c>
    </row>
    <row r="41" spans="1:15" s="76" customFormat="1" ht="25.5" customHeight="1" x14ac:dyDescent="0.25">
      <c r="A41" s="15" t="s">
        <v>59</v>
      </c>
      <c r="B41" s="6" t="str">
        <f>VLOOKUP(A41,'GIA BAN'!B38:G107,2,0)</f>
        <v>Kẹo dừa sữa ca cao - 48viên</v>
      </c>
      <c r="C41" s="78" t="str">
        <f>VLOOKUP(A41,'GIA BAN'!B38:G107,3,0)</f>
        <v>400gr</v>
      </c>
      <c r="D41" s="80"/>
      <c r="E41" s="80"/>
      <c r="F41" s="80"/>
      <c r="G41" s="80"/>
      <c r="H41" s="80"/>
      <c r="I41" s="78"/>
      <c r="J41" s="78"/>
      <c r="K41" s="78"/>
      <c r="L41" s="78"/>
      <c r="M41" s="78"/>
      <c r="N41" s="65">
        <f t="shared" si="4"/>
        <v>0</v>
      </c>
      <c r="O41" s="53">
        <f>VLOOKUP(A41,'GIA BAN'!B38:G113,6,0)*N41</f>
        <v>0</v>
      </c>
    </row>
    <row r="42" spans="1:15" s="76" customFormat="1" ht="25.5" customHeight="1" x14ac:dyDescent="0.25">
      <c r="A42" s="15" t="s">
        <v>61</v>
      </c>
      <c r="B42" s="6" t="str">
        <f>VLOOKUP(A42,'GIA BAN'!B39:G108,2,0)</f>
        <v>Kẹo dừa cao cấp trắng - 80viên</v>
      </c>
      <c r="C42" s="78" t="str">
        <f>VLOOKUP(A42,'GIA BAN'!B39:G108,3,0)</f>
        <v>400gr</v>
      </c>
      <c r="D42" s="80"/>
      <c r="E42" s="80"/>
      <c r="F42" s="80"/>
      <c r="G42" s="80"/>
      <c r="H42" s="80">
        <v>144</v>
      </c>
      <c r="I42" s="78"/>
      <c r="J42" s="78"/>
      <c r="K42" s="78"/>
      <c r="L42" s="78"/>
      <c r="M42" s="78"/>
      <c r="N42" s="65">
        <f t="shared" si="4"/>
        <v>144</v>
      </c>
      <c r="O42" s="53">
        <f>VLOOKUP(A42,'GIA BAN'!B39:G114,6,0)*N42</f>
        <v>3873600</v>
      </c>
    </row>
    <row r="43" spans="1:15" s="76" customFormat="1" ht="25.5" customHeight="1" x14ac:dyDescent="0.25">
      <c r="A43" s="15" t="s">
        <v>63</v>
      </c>
      <c r="B43" s="6" t="str">
        <f>VLOOKUP(A43,'GIA BAN'!B40:G109,2,0)</f>
        <v>Kẹo dừa cao cấp 4 màu - 80viên</v>
      </c>
      <c r="C43" s="78" t="str">
        <f>VLOOKUP(A43,'GIA BAN'!B40:G109,3,0)</f>
        <v>400gr</v>
      </c>
      <c r="D43" s="80"/>
      <c r="E43" s="80"/>
      <c r="F43" s="80"/>
      <c r="G43" s="80"/>
      <c r="H43" s="80"/>
      <c r="I43" s="78"/>
      <c r="J43" s="78"/>
      <c r="K43" s="78"/>
      <c r="L43" s="78"/>
      <c r="M43" s="78"/>
      <c r="N43" s="65">
        <f t="shared" si="4"/>
        <v>0</v>
      </c>
      <c r="O43" s="53">
        <f>VLOOKUP(A43,'GIA BAN'!B40:G115,6,0)*N43</f>
        <v>0</v>
      </c>
    </row>
    <row r="44" spans="1:15" s="76" customFormat="1" ht="25.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78" t="str">
        <f>VLOOKUP(A44,'GIA BAN'!B41:G110,3,0)</f>
        <v>450gr</v>
      </c>
      <c r="D44" s="80"/>
      <c r="E44" s="80"/>
      <c r="F44" s="80"/>
      <c r="G44" s="80"/>
      <c r="H44" s="80"/>
      <c r="I44" s="78"/>
      <c r="J44" s="78"/>
      <c r="K44" s="78"/>
      <c r="L44" s="78"/>
      <c r="M44" s="78"/>
      <c r="N44" s="65">
        <f t="shared" si="4"/>
        <v>0</v>
      </c>
      <c r="O44" s="53">
        <f>VLOOKUP(A44,'GIA BAN'!B41:G116,6,0)*N44</f>
        <v>0</v>
      </c>
    </row>
    <row r="45" spans="1:15" s="76" customFormat="1" ht="25.5" customHeight="1" x14ac:dyDescent="0.25">
      <c r="A45" s="15" t="s">
        <v>68</v>
      </c>
      <c r="B45" s="6" t="str">
        <f>VLOOKUP(A45,'GIA BAN'!B42:G111,2,0)</f>
        <v>Kẹo dừa sữa sầu riêng - 60viên</v>
      </c>
      <c r="C45" s="78" t="str">
        <f>VLOOKUP(A45,'GIA BAN'!B42:G111,3,0)</f>
        <v>450gr</v>
      </c>
      <c r="D45" s="80"/>
      <c r="E45" s="80"/>
      <c r="F45" s="80"/>
      <c r="G45" s="80"/>
      <c r="H45" s="80"/>
      <c r="I45" s="78"/>
      <c r="J45" s="78"/>
      <c r="K45" s="78"/>
      <c r="L45" s="78"/>
      <c r="M45" s="78"/>
      <c r="N45" s="65">
        <f t="shared" si="4"/>
        <v>0</v>
      </c>
      <c r="O45" s="53">
        <f>VLOOKUP(A45,'GIA BAN'!B42:G117,6,0)*N45</f>
        <v>0</v>
      </c>
    </row>
    <row r="46" spans="1:15" s="76" customFormat="1" ht="25.5" customHeight="1" x14ac:dyDescent="0.25">
      <c r="A46" s="15" t="s">
        <v>70</v>
      </c>
      <c r="B46" s="6" t="str">
        <f>VLOOKUP(A46,'GIA BAN'!B43:G112,2,0)</f>
        <v>Kẹo dừa sữa ca cao - 60viên</v>
      </c>
      <c r="C46" s="78" t="str">
        <f>VLOOKUP(A46,'GIA BAN'!B43:G112,3,0)</f>
        <v>450gr</v>
      </c>
      <c r="D46" s="80"/>
      <c r="E46" s="80"/>
      <c r="F46" s="80"/>
      <c r="G46" s="80"/>
      <c r="H46" s="80"/>
      <c r="I46" s="78"/>
      <c r="J46" s="78"/>
      <c r="K46" s="78"/>
      <c r="L46" s="78"/>
      <c r="M46" s="78"/>
      <c r="N46" s="65">
        <f t="shared" si="4"/>
        <v>0</v>
      </c>
      <c r="O46" s="53">
        <f>VLOOKUP(A46,'GIA BAN'!B43:G118,6,0)*N46</f>
        <v>0</v>
      </c>
    </row>
    <row r="47" spans="1:15" s="76" customFormat="1" ht="25.5" customHeight="1" x14ac:dyDescent="0.25">
      <c r="A47" s="15" t="s">
        <v>72</v>
      </c>
      <c r="B47" s="6" t="str">
        <f>VLOOKUP(A47,'GIA BAN'!B44:G113,2,0)</f>
        <v>Kẹo dừa sữa sầu riêng - 60viên</v>
      </c>
      <c r="C47" s="78" t="str">
        <f>VLOOKUP(A47,'GIA BAN'!B44:G113,3,0)</f>
        <v>500gr</v>
      </c>
      <c r="D47" s="80"/>
      <c r="E47" s="80"/>
      <c r="F47" s="80"/>
      <c r="G47" s="80"/>
      <c r="H47" s="80"/>
      <c r="I47" s="78"/>
      <c r="J47" s="78"/>
      <c r="K47" s="78"/>
      <c r="L47" s="78"/>
      <c r="M47" s="78"/>
      <c r="N47" s="65">
        <f t="shared" si="4"/>
        <v>0</v>
      </c>
      <c r="O47" s="53">
        <f>VLOOKUP(A47,'GIA BAN'!B44:G119,6,0)*N47</f>
        <v>0</v>
      </c>
    </row>
    <row r="48" spans="1:15" s="76" customFormat="1" ht="25.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78" t="str">
        <f>VLOOKUP(A48,'GIA BAN'!B45:G114,3,0)</f>
        <v>500gr</v>
      </c>
      <c r="D48" s="80"/>
      <c r="E48" s="80"/>
      <c r="F48" s="80"/>
      <c r="G48" s="80"/>
      <c r="H48" s="80"/>
      <c r="I48" s="78"/>
      <c r="J48" s="78"/>
      <c r="K48" s="78"/>
      <c r="L48" s="78"/>
      <c r="M48" s="78"/>
      <c r="N48" s="65">
        <f t="shared" si="4"/>
        <v>0</v>
      </c>
      <c r="O48" s="53">
        <f>VLOOKUP(A48,'GIA BAN'!B45:G120,6,0)*N48</f>
        <v>0</v>
      </c>
    </row>
    <row r="49" spans="1:15" s="76" customFormat="1" ht="25.5" customHeight="1" x14ac:dyDescent="0.25">
      <c r="A49" s="15" t="s">
        <v>74</v>
      </c>
      <c r="B49" s="6" t="str">
        <f>VLOOKUP(A49,'GIA BAN'!B46:G115,2,0)</f>
        <v>Kẹo dừa sữa ca cao - 60viên</v>
      </c>
      <c r="C49" s="78" t="str">
        <f>VLOOKUP(A49,'GIA BAN'!B46:G115,3,0)</f>
        <v>500gr</v>
      </c>
      <c r="D49" s="80"/>
      <c r="E49" s="80"/>
      <c r="F49" s="80"/>
      <c r="G49" s="80"/>
      <c r="H49" s="80"/>
      <c r="I49" s="78"/>
      <c r="J49" s="78"/>
      <c r="K49" s="78"/>
      <c r="L49" s="78"/>
      <c r="M49" s="78"/>
      <c r="N49" s="65">
        <f t="shared" si="4"/>
        <v>0</v>
      </c>
      <c r="O49" s="53">
        <f>VLOOKUP(A49,'GIA BAN'!B46:G121,6,0)*N49</f>
        <v>0</v>
      </c>
    </row>
    <row r="50" spans="1:15" s="76" customFormat="1" ht="25.5" customHeight="1" x14ac:dyDescent="0.25">
      <c r="A50" s="15" t="s">
        <v>75</v>
      </c>
      <c r="B50" s="6" t="str">
        <f>VLOOKUP(A50,'GIA BAN'!B47:G116,2,0)</f>
        <v>Kẹo dừa sữa lá dứa - 48viên</v>
      </c>
      <c r="C50" s="78" t="str">
        <f>VLOOKUP(A50,'GIA BAN'!B47:G116,3,0)</f>
        <v>350gr</v>
      </c>
      <c r="D50" s="80"/>
      <c r="E50" s="80"/>
      <c r="F50" s="80"/>
      <c r="G50" s="80"/>
      <c r="H50" s="80"/>
      <c r="I50" s="78"/>
      <c r="J50" s="78"/>
      <c r="K50" s="78"/>
      <c r="L50" s="78"/>
      <c r="M50" s="78"/>
      <c r="N50" s="65">
        <f t="shared" si="4"/>
        <v>0</v>
      </c>
      <c r="O50" s="53">
        <f>VLOOKUP(A50,'GIA BAN'!B47:G122,6,0)*N50</f>
        <v>0</v>
      </c>
    </row>
    <row r="51" spans="1:15" s="76" customFormat="1" ht="25.5" customHeight="1" x14ac:dyDescent="0.25">
      <c r="A51" s="10"/>
      <c r="B51" s="16" t="s">
        <v>77</v>
      </c>
      <c r="C51" s="77"/>
      <c r="D51" s="80"/>
      <c r="E51" s="80"/>
      <c r="F51" s="80"/>
      <c r="G51" s="80"/>
      <c r="H51" s="80"/>
      <c r="I51" s="78"/>
      <c r="J51" s="78"/>
      <c r="K51" s="78"/>
      <c r="L51" s="78"/>
      <c r="M51" s="78"/>
      <c r="N51" s="65">
        <f t="shared" si="4"/>
        <v>0</v>
      </c>
      <c r="O51" s="53"/>
    </row>
    <row r="52" spans="1:15" s="76" customFormat="1" ht="25.5" customHeight="1" x14ac:dyDescent="0.25">
      <c r="A52" s="15" t="s">
        <v>78</v>
      </c>
      <c r="B52" s="6" t="str">
        <f>VLOOKUP(A52,'GIA BAN'!B49:G118,2,0)</f>
        <v>Kẹo dừa tổng hợp</v>
      </c>
      <c r="C52" s="78" t="str">
        <f>VLOOKUP(A52,'GIA BAN'!B49:G118,3,0)</f>
        <v>500gr</v>
      </c>
      <c r="D52" s="80"/>
      <c r="E52" s="80"/>
      <c r="F52" s="80"/>
      <c r="G52" s="80"/>
      <c r="H52" s="80"/>
      <c r="I52" s="78"/>
      <c r="J52" s="78"/>
      <c r="K52" s="78"/>
      <c r="L52" s="78"/>
      <c r="M52" s="78"/>
      <c r="N52" s="65">
        <f t="shared" si="4"/>
        <v>0</v>
      </c>
      <c r="O52" s="53">
        <f>VLOOKUP(A52,'GIA BAN'!B49:G124,6,0)*N52</f>
        <v>0</v>
      </c>
    </row>
    <row r="53" spans="1:15" s="76" customFormat="1" ht="25.5" customHeight="1" x14ac:dyDescent="0.25">
      <c r="A53" s="15" t="s">
        <v>80</v>
      </c>
      <c r="B53" s="6" t="str">
        <f>VLOOKUP(A53,'GIA BAN'!B50:G119,2,0)</f>
        <v>Kẹo dừa tổng hợp</v>
      </c>
      <c r="C53" s="78" t="str">
        <f>VLOOKUP(A53,'GIA BAN'!B50:G119,3,0)</f>
        <v>200gr</v>
      </c>
      <c r="D53" s="80"/>
      <c r="E53" s="80"/>
      <c r="F53" s="80"/>
      <c r="G53" s="80"/>
      <c r="H53" s="80"/>
      <c r="I53" s="78"/>
      <c r="J53" s="78"/>
      <c r="K53" s="78"/>
      <c r="L53" s="78"/>
      <c r="M53" s="78"/>
      <c r="N53" s="65">
        <f t="shared" si="4"/>
        <v>0</v>
      </c>
      <c r="O53" s="53">
        <f>VLOOKUP(A53,'GIA BAN'!B50:G125,6,0)*N53</f>
        <v>0</v>
      </c>
    </row>
    <row r="54" spans="1:15" s="76" customFormat="1" ht="25.5" customHeight="1" x14ac:dyDescent="0.25">
      <c r="A54" s="15" t="s">
        <v>81</v>
      </c>
      <c r="B54" s="6" t="str">
        <f>VLOOKUP(A54,'GIA BAN'!B51:G120,2,0)</f>
        <v>Kẹo dừa tổng hợp (xá)</v>
      </c>
      <c r="C54" s="78" t="str">
        <f>VLOOKUP(A54,'GIA BAN'!B51:G120,3,0)</f>
        <v>1 kg</v>
      </c>
      <c r="D54" s="80"/>
      <c r="E54" s="80">
        <v>30</v>
      </c>
      <c r="F54" s="80"/>
      <c r="G54" s="80"/>
      <c r="H54" s="80"/>
      <c r="I54" s="78"/>
      <c r="J54" s="78"/>
      <c r="K54" s="78"/>
      <c r="L54" s="78"/>
      <c r="M54" s="78"/>
      <c r="N54" s="65">
        <f t="shared" si="4"/>
        <v>30</v>
      </c>
      <c r="O54" s="53">
        <f>VLOOKUP(A54,'GIA BAN'!B51:G126,6,0)*N54</f>
        <v>2370000</v>
      </c>
    </row>
    <row r="55" spans="1:15" s="76" customFormat="1" ht="25.5" customHeight="1" x14ac:dyDescent="0.25">
      <c r="A55" s="64" t="s">
        <v>195</v>
      </c>
      <c r="B55" s="22" t="str">
        <f>VLOOKUP(A55,'GIA BAN'!B52:G121,2,0)</f>
        <v>HỘP QUÀ TẾT</v>
      </c>
      <c r="C55" s="23" t="str">
        <f>VLOOKUP(A55,'GIA BAN'!B52:G121,3,0)</f>
        <v>300gr</v>
      </c>
      <c r="D55" s="80"/>
      <c r="E55" s="80"/>
      <c r="F55" s="80"/>
      <c r="G55" s="80"/>
      <c r="H55" s="80"/>
      <c r="I55" s="78"/>
      <c r="J55" s="78"/>
      <c r="K55" s="78"/>
      <c r="L55" s="78"/>
      <c r="M55" s="78"/>
      <c r="N55" s="65">
        <f t="shared" si="4"/>
        <v>0</v>
      </c>
      <c r="O55" s="53">
        <f>VLOOKUP(A55,'GIA BAN'!B52:G127,6,0)*N55</f>
        <v>0</v>
      </c>
    </row>
    <row r="56" spans="1:15" s="76" customFormat="1" ht="25.5" customHeight="1" x14ac:dyDescent="0.25">
      <c r="A56" s="15"/>
      <c r="B56" s="16" t="s">
        <v>84</v>
      </c>
      <c r="C56" s="77"/>
      <c r="D56" s="80"/>
      <c r="E56" s="80"/>
      <c r="F56" s="80"/>
      <c r="G56" s="80"/>
      <c r="H56" s="80"/>
      <c r="I56" s="78"/>
      <c r="J56" s="78"/>
      <c r="K56" s="78"/>
      <c r="L56" s="78"/>
      <c r="M56" s="78"/>
      <c r="N56" s="65">
        <f t="shared" si="4"/>
        <v>0</v>
      </c>
      <c r="O56" s="53"/>
    </row>
    <row r="57" spans="1:15" s="76" customFormat="1" ht="25.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78" t="str">
        <f>VLOOKUP(A57,'GIA BAN'!B54:G122,3,0)</f>
        <v>500gr</v>
      </c>
      <c r="D57" s="80"/>
      <c r="E57" s="80">
        <v>50</v>
      </c>
      <c r="F57" s="80"/>
      <c r="G57" s="80"/>
      <c r="H57" s="80"/>
      <c r="I57" s="78"/>
      <c r="J57" s="78"/>
      <c r="K57" s="78"/>
      <c r="L57" s="78"/>
      <c r="M57" s="78"/>
      <c r="N57" s="65">
        <f t="shared" si="4"/>
        <v>50</v>
      </c>
      <c r="O57" s="53">
        <f>VLOOKUP(A57,'GIA BAN'!B54:G129,6,0)*N57</f>
        <v>2310000</v>
      </c>
    </row>
    <row r="58" spans="1:15" s="76" customFormat="1" ht="25.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78" t="str">
        <f>VLOOKUP(A58,'GIA BAN'!B55:G123,3,0)</f>
        <v>200gr</v>
      </c>
      <c r="D58" s="80"/>
      <c r="E58" s="80"/>
      <c r="F58" s="80"/>
      <c r="G58" s="80"/>
      <c r="H58" s="80"/>
      <c r="I58" s="78"/>
      <c r="J58" s="78"/>
      <c r="K58" s="78"/>
      <c r="L58" s="78"/>
      <c r="M58" s="78"/>
      <c r="N58" s="65">
        <f t="shared" si="4"/>
        <v>0</v>
      </c>
      <c r="O58" s="53">
        <f>VLOOKUP(A58,'GIA BAN'!B55:G130,6,0)*N58</f>
        <v>0</v>
      </c>
    </row>
    <row r="59" spans="1:15" s="76" customFormat="1" ht="25.5" customHeight="1" x14ac:dyDescent="0.25">
      <c r="A59" s="15" t="s">
        <v>87</v>
      </c>
      <c r="B59" s="6" t="str">
        <f>VLOOKUP(A59,'GIA BAN'!B56:G124,2,0)</f>
        <v>Kẹo dẻo xá</v>
      </c>
      <c r="C59" s="78" t="str">
        <f>VLOOKUP(A59,'GIA BAN'!B56:G124,3,0)</f>
        <v>1 kg</v>
      </c>
      <c r="D59" s="80"/>
      <c r="E59" s="80"/>
      <c r="F59" s="80"/>
      <c r="G59" s="80"/>
      <c r="H59" s="80"/>
      <c r="I59" s="78"/>
      <c r="J59" s="78"/>
      <c r="K59" s="78"/>
      <c r="L59" s="78"/>
      <c r="M59" s="78"/>
      <c r="N59" s="65">
        <f t="shared" si="4"/>
        <v>0</v>
      </c>
      <c r="O59" s="53">
        <f>VLOOKUP(A59,'GIA BAN'!B56:G131,6,0)*N59</f>
        <v>0</v>
      </c>
    </row>
    <row r="60" spans="1:15" s="76" customFormat="1" ht="25.5" customHeight="1" x14ac:dyDescent="0.25">
      <c r="A60" s="15" t="s">
        <v>89</v>
      </c>
      <c r="B60" s="6" t="str">
        <f>VLOOKUP(A60,'GIA BAN'!B57:G125,2,0)</f>
        <v>Kẹo dẻo sầu riêng</v>
      </c>
      <c r="C60" s="78" t="str">
        <f>VLOOKUP(A60,'GIA BAN'!B57:G125,3,0)</f>
        <v>500gr</v>
      </c>
      <c r="D60" s="80"/>
      <c r="E60" s="80"/>
      <c r="F60" s="80"/>
      <c r="G60" s="80"/>
      <c r="H60" s="80"/>
      <c r="I60" s="78"/>
      <c r="J60" s="78"/>
      <c r="K60" s="78"/>
      <c r="L60" s="78"/>
      <c r="M60" s="78"/>
      <c r="N60" s="65">
        <f t="shared" si="4"/>
        <v>0</v>
      </c>
      <c r="O60" s="53">
        <f>VLOOKUP(A60,'GIA BAN'!B57:G132,6,0)*N60</f>
        <v>0</v>
      </c>
    </row>
    <row r="61" spans="1:15" s="76" customFormat="1" ht="25.5" customHeight="1" x14ac:dyDescent="0.25">
      <c r="A61" s="15" t="s">
        <v>91</v>
      </c>
      <c r="B61" s="6" t="str">
        <f>VLOOKUP(A61,'GIA BAN'!B58:G126,2,0)</f>
        <v>Kẹo dẻo đậu phộng</v>
      </c>
      <c r="C61" s="78" t="str">
        <f>VLOOKUP(A61,'GIA BAN'!B58:G126,3,0)</f>
        <v>500gr</v>
      </c>
      <c r="D61" s="80"/>
      <c r="E61" s="80"/>
      <c r="F61" s="80"/>
      <c r="G61" s="80"/>
      <c r="H61" s="80"/>
      <c r="I61" s="78"/>
      <c r="J61" s="78"/>
      <c r="K61" s="78"/>
      <c r="L61" s="78"/>
      <c r="M61" s="78"/>
      <c r="N61" s="65">
        <f t="shared" si="4"/>
        <v>0</v>
      </c>
      <c r="O61" s="53">
        <f>VLOOKUP(A61,'GIA BAN'!B58:G133,6,0)*N61</f>
        <v>0</v>
      </c>
    </row>
    <row r="62" spans="1:15" s="76" customFormat="1" ht="25.5" customHeight="1" x14ac:dyDescent="0.25">
      <c r="A62" s="15" t="s">
        <v>93</v>
      </c>
      <c r="B62" s="6" t="str">
        <f>VLOOKUP(A62,'GIA BAN'!B59:G127,2,0)</f>
        <v>Kẹo dẻo Lá dứa</v>
      </c>
      <c r="C62" s="78" t="str">
        <f>VLOOKUP(A62,'GIA BAN'!B59:G127,3,0)</f>
        <v>500gr</v>
      </c>
      <c r="D62" s="80"/>
      <c r="E62" s="80"/>
      <c r="F62" s="80"/>
      <c r="G62" s="80"/>
      <c r="H62" s="80"/>
      <c r="I62" s="78"/>
      <c r="J62" s="78"/>
      <c r="K62" s="78"/>
      <c r="L62" s="78"/>
      <c r="M62" s="78"/>
      <c r="N62" s="65">
        <f t="shared" si="4"/>
        <v>0</v>
      </c>
      <c r="O62" s="53">
        <f>VLOOKUP(A62,'GIA BAN'!B59:G134,6,0)*N62</f>
        <v>0</v>
      </c>
    </row>
    <row r="63" spans="1:15" s="76" customFormat="1" ht="25.5" customHeight="1" x14ac:dyDescent="0.25">
      <c r="A63" s="15" t="s">
        <v>95</v>
      </c>
      <c r="B63" s="6" t="str">
        <f>VLOOKUP(A63,'GIA BAN'!B60:G128,2,0)</f>
        <v>Kẹo dẻo Môn</v>
      </c>
      <c r="C63" s="78" t="str">
        <f>VLOOKUP(A63,'GIA BAN'!B60:G128,3,0)</f>
        <v>500gr</v>
      </c>
      <c r="D63" s="80"/>
      <c r="E63" s="80"/>
      <c r="F63" s="80"/>
      <c r="G63" s="80"/>
      <c r="H63" s="80"/>
      <c r="I63" s="78"/>
      <c r="J63" s="78"/>
      <c r="K63" s="78"/>
      <c r="L63" s="78"/>
      <c r="M63" s="78"/>
      <c r="N63" s="65">
        <f t="shared" si="4"/>
        <v>0</v>
      </c>
      <c r="O63" s="53">
        <f>VLOOKUP(A63,'GIA BAN'!B60:G135,6,0)*N63</f>
        <v>0</v>
      </c>
    </row>
    <row r="64" spans="1:15" s="76" customFormat="1" ht="25.5" customHeight="1" x14ac:dyDescent="0.25">
      <c r="A64" s="15"/>
      <c r="B64" s="16" t="s">
        <v>97</v>
      </c>
      <c r="C64" s="78"/>
      <c r="D64" s="80"/>
      <c r="E64" s="80"/>
      <c r="F64" s="80"/>
      <c r="G64" s="80"/>
      <c r="H64" s="80"/>
      <c r="I64" s="78"/>
      <c r="J64" s="78"/>
      <c r="K64" s="78"/>
      <c r="L64" s="78"/>
      <c r="M64" s="78"/>
      <c r="N64" s="65">
        <f t="shared" si="4"/>
        <v>0</v>
      </c>
      <c r="O64" s="53"/>
    </row>
    <row r="65" spans="1:15" s="76" customFormat="1" ht="25.5" customHeight="1" x14ac:dyDescent="0.25">
      <c r="A65" s="15" t="s">
        <v>98</v>
      </c>
      <c r="B65" s="6" t="str">
        <f>VLOOKUP(A65,'GIA BAN'!B62:G130,2,0)</f>
        <v>Kẹo chuối tươi</v>
      </c>
      <c r="C65" s="78" t="str">
        <f>VLOOKUP(A65,'GIA BAN'!B62:G130,3,0)</f>
        <v>1 kg</v>
      </c>
      <c r="D65" s="80"/>
      <c r="E65" s="80">
        <v>30</v>
      </c>
      <c r="F65" s="80"/>
      <c r="G65" s="80"/>
      <c r="H65" s="80"/>
      <c r="I65" s="78"/>
      <c r="J65" s="78"/>
      <c r="K65" s="78"/>
      <c r="L65" s="78"/>
      <c r="M65" s="78"/>
      <c r="N65" s="65">
        <f t="shared" si="4"/>
        <v>30</v>
      </c>
      <c r="O65" s="53">
        <f>VLOOKUP(A65,'GIA BAN'!B62:G137,6,0)*N65</f>
        <v>1980000</v>
      </c>
    </row>
    <row r="66" spans="1:15" s="76" customFormat="1" ht="25.5" customHeight="1" x14ac:dyDescent="0.25">
      <c r="A66" s="15" t="s">
        <v>100</v>
      </c>
      <c r="B66" s="6" t="str">
        <f>VLOOKUP(A66,'GIA BAN'!B63:G131,2,0)</f>
        <v>Kẹo chuối tươi (gói)</v>
      </c>
      <c r="C66" s="78" t="str">
        <f>VLOOKUP(A66,'GIA BAN'!B63:G131,3,0)</f>
        <v>400gr</v>
      </c>
      <c r="D66" s="80"/>
      <c r="E66" s="80"/>
      <c r="F66" s="80"/>
      <c r="G66" s="80"/>
      <c r="H66" s="80"/>
      <c r="I66" s="78"/>
      <c r="J66" s="78"/>
      <c r="K66" s="78"/>
      <c r="L66" s="78"/>
      <c r="M66" s="78"/>
      <c r="N66" s="65">
        <f t="shared" si="4"/>
        <v>0</v>
      </c>
      <c r="O66" s="53">
        <f>VLOOKUP(A66,'GIA BAN'!B63:G138,6,0)*N66</f>
        <v>0</v>
      </c>
    </row>
    <row r="67" spans="1:15" s="76" customFormat="1" ht="25.5" customHeight="1" x14ac:dyDescent="0.25">
      <c r="A67" s="15" t="s">
        <v>102</v>
      </c>
      <c r="B67" s="6" t="str">
        <f>VLOOKUP(A67,'GIA BAN'!B64:G132,2,0)</f>
        <v>Kẹo chuối tươi (túi)</v>
      </c>
      <c r="C67" s="78" t="str">
        <f>VLOOKUP(A67,'GIA BAN'!B64:G132,3,0)</f>
        <v>200gr</v>
      </c>
      <c r="D67" s="80">
        <v>240</v>
      </c>
      <c r="E67" s="80">
        <v>120</v>
      </c>
      <c r="F67" s="80">
        <v>60</v>
      </c>
      <c r="G67" s="80">
        <v>60</v>
      </c>
      <c r="H67" s="80"/>
      <c r="I67" s="78"/>
      <c r="J67" s="78"/>
      <c r="K67" s="78"/>
      <c r="L67" s="78">
        <v>120</v>
      </c>
      <c r="M67" s="78"/>
      <c r="N67" s="65">
        <f t="shared" si="4"/>
        <v>600</v>
      </c>
      <c r="O67" s="53">
        <f>VLOOKUP(A67,'GIA BAN'!B64:G139,6,0)*N67</f>
        <v>9540000</v>
      </c>
    </row>
    <row r="68" spans="1:15" s="76" customFormat="1" ht="25.5" customHeight="1" x14ac:dyDescent="0.25">
      <c r="A68" s="15" t="s">
        <v>104</v>
      </c>
      <c r="B68" s="6" t="str">
        <f>VLOOKUP(A68,'GIA BAN'!B65:G133,2,0)</f>
        <v>Kẹo chuối đậu - mè</v>
      </c>
      <c r="C68" s="78" t="str">
        <f>VLOOKUP(A68,'GIA BAN'!B65:G133,3,0)</f>
        <v>1 kg</v>
      </c>
      <c r="D68" s="80"/>
      <c r="E68" s="80"/>
      <c r="F68" s="80"/>
      <c r="G68" s="80"/>
      <c r="H68" s="80"/>
      <c r="I68" s="78"/>
      <c r="J68" s="78"/>
      <c r="K68" s="78"/>
      <c r="L68" s="78"/>
      <c r="M68" s="78"/>
      <c r="N68" s="65">
        <f t="shared" si="4"/>
        <v>0</v>
      </c>
      <c r="O68" s="53">
        <f>VLOOKUP(A68,'GIA BAN'!B65:G140,6,0)*N68</f>
        <v>0</v>
      </c>
    </row>
    <row r="69" spans="1:15" s="76" customFormat="1" ht="25.5" customHeight="1" x14ac:dyDescent="0.25">
      <c r="A69" s="15" t="s">
        <v>106</v>
      </c>
      <c r="B69" s="6" t="str">
        <f>VLOOKUP(A69,'GIA BAN'!B66:G134,2,0)</f>
        <v>Kẹo chuối đậu - mè (túi)</v>
      </c>
      <c r="C69" s="78" t="str">
        <f>VLOOKUP(A69,'GIA BAN'!B66:G134,3,0)</f>
        <v>200gr</v>
      </c>
      <c r="D69" s="80"/>
      <c r="E69" s="80">
        <v>120</v>
      </c>
      <c r="F69" s="80"/>
      <c r="G69" s="80"/>
      <c r="H69" s="80"/>
      <c r="I69" s="78"/>
      <c r="J69" s="78">
        <v>1200</v>
      </c>
      <c r="K69" s="78"/>
      <c r="L69" s="78"/>
      <c r="M69" s="78">
        <v>60</v>
      </c>
      <c r="N69" s="65">
        <f t="shared" si="4"/>
        <v>1380</v>
      </c>
      <c r="O69" s="53">
        <f>VLOOKUP(A69,'GIA BAN'!B66:G141,6,0)*N69</f>
        <v>25530000</v>
      </c>
    </row>
    <row r="70" spans="1:15" s="76" customFormat="1" ht="25.5" customHeight="1" x14ac:dyDescent="0.25">
      <c r="A70" s="15" t="s">
        <v>108</v>
      </c>
      <c r="B70" s="6" t="str">
        <f>VLOOKUP(A70,'GIA BAN'!B67:G135,2,0)</f>
        <v>Kẹo chuối tươi (túi)</v>
      </c>
      <c r="C70" s="78" t="str">
        <f>VLOOKUP(A70,'GIA BAN'!B67:G135,3,0)</f>
        <v>500gr</v>
      </c>
      <c r="D70" s="80"/>
      <c r="E70" s="80"/>
      <c r="F70" s="80"/>
      <c r="G70" s="80"/>
      <c r="H70" s="80"/>
      <c r="I70" s="78"/>
      <c r="J70" s="78"/>
      <c r="K70" s="78"/>
      <c r="L70" s="78"/>
      <c r="M70" s="78" t="s">
        <v>201</v>
      </c>
      <c r="N70" s="65">
        <f t="shared" si="4"/>
        <v>0</v>
      </c>
      <c r="O70" s="53">
        <f>VLOOKUP(A70,'GIA BAN'!B67:G142,6,0)*N70</f>
        <v>0</v>
      </c>
    </row>
    <row r="71" spans="1:15" s="76" customFormat="1" ht="25.5" customHeight="1" x14ac:dyDescent="0.25">
      <c r="A71" s="15" t="s">
        <v>109</v>
      </c>
      <c r="B71" s="6" t="str">
        <f>VLOOKUP(A71,'GIA BAN'!B68:G136,2,0)</f>
        <v>Kẹo chuối đậu - mè (túi)</v>
      </c>
      <c r="C71" s="78" t="str">
        <f>VLOOKUP(A71,'GIA BAN'!B68:G136,3,0)</f>
        <v>500gr</v>
      </c>
      <c r="D71" s="80"/>
      <c r="E71" s="80"/>
      <c r="F71" s="80"/>
      <c r="G71" s="80"/>
      <c r="H71" s="80"/>
      <c r="I71" s="78"/>
      <c r="J71" s="78"/>
      <c r="K71" s="78"/>
      <c r="L71" s="78"/>
      <c r="M71" s="78"/>
      <c r="N71" s="65">
        <f t="shared" ref="N71:N81" si="5">SUM(D71:M71)</f>
        <v>0</v>
      </c>
      <c r="O71" s="53">
        <f>VLOOKUP(A71,'GIA BAN'!B68:G143,6,0)*N71</f>
        <v>0</v>
      </c>
    </row>
    <row r="72" spans="1:15" s="76" customFormat="1" ht="25.5" customHeight="1" x14ac:dyDescent="0.25">
      <c r="A72" s="15" t="s">
        <v>110</v>
      </c>
      <c r="B72" s="6" t="str">
        <f>VLOOKUP(A72,'GIA BAN'!B69:G137,2,0)</f>
        <v>Kẹo chuối cuộn bánh tráng đậu mè</v>
      </c>
      <c r="C72" s="78" t="str">
        <f>VLOOKUP(A72,'GIA BAN'!B69:G137,3,0)</f>
        <v>450gr</v>
      </c>
      <c r="D72" s="80">
        <v>150</v>
      </c>
      <c r="E72" s="80">
        <v>30</v>
      </c>
      <c r="F72" s="80">
        <v>60</v>
      </c>
      <c r="G72" s="80">
        <v>60</v>
      </c>
      <c r="H72" s="80"/>
      <c r="I72" s="79"/>
      <c r="J72" s="79"/>
      <c r="K72" s="79">
        <v>150</v>
      </c>
      <c r="L72" s="79"/>
      <c r="M72" s="79"/>
      <c r="N72" s="65">
        <f t="shared" si="5"/>
        <v>450</v>
      </c>
      <c r="O72" s="53">
        <f>VLOOKUP(A72,'GIA BAN'!B69:G144,6,0)*N72</f>
        <v>16965000</v>
      </c>
    </row>
    <row r="73" spans="1:15" s="76" customFormat="1" ht="25.5" customHeight="1" x14ac:dyDescent="0.25">
      <c r="A73" s="15" t="s">
        <v>112</v>
      </c>
      <c r="B73" s="6" t="str">
        <f>VLOOKUP(A73,'GIA BAN'!B70:G138,2,0)</f>
        <v>Kẹo chuối cuộn bánh tráng đậu mè</v>
      </c>
      <c r="C73" s="78" t="str">
        <f>VLOOKUP(A73,'GIA BAN'!B70:G138,3,0)</f>
        <v>1 kg</v>
      </c>
      <c r="D73" s="80"/>
      <c r="E73" s="80">
        <v>30</v>
      </c>
      <c r="F73" s="80"/>
      <c r="G73" s="80"/>
      <c r="H73" s="80"/>
      <c r="I73" s="78"/>
      <c r="J73" s="78">
        <v>30</v>
      </c>
      <c r="K73" s="78"/>
      <c r="L73" s="78"/>
      <c r="M73" s="78"/>
      <c r="N73" s="65">
        <f t="shared" si="5"/>
        <v>60</v>
      </c>
      <c r="O73" s="53">
        <f>VLOOKUP(A73,'GIA BAN'!B70:G145,6,0)*N73</f>
        <v>4410000</v>
      </c>
    </row>
    <row r="74" spans="1:15" s="76" customFormat="1" ht="25.5" customHeight="1" x14ac:dyDescent="0.25">
      <c r="A74" s="15"/>
      <c r="B74" s="16" t="s">
        <v>113</v>
      </c>
      <c r="C74" s="78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65">
        <f t="shared" si="5"/>
        <v>0</v>
      </c>
      <c r="O74" s="53"/>
    </row>
    <row r="75" spans="1:15" s="76" customFormat="1" ht="25.5" customHeight="1" x14ac:dyDescent="0.25">
      <c r="A75" s="15" t="s">
        <v>114</v>
      </c>
      <c r="B75" s="6" t="str">
        <f>VLOOKUP(A75,'GIA BAN'!B72:G140,2,0)</f>
        <v>Bánh phồng sữa</v>
      </c>
      <c r="C75" s="78" t="str">
        <f>VLOOKUP(A75,'GIA BAN'!B72:G140,3,0)</f>
        <v>350gr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65">
        <f t="shared" si="5"/>
        <v>0</v>
      </c>
      <c r="O75" s="53">
        <f>VLOOKUP(A75,'GIA BAN'!B72:G147,6,0)*N75</f>
        <v>0</v>
      </c>
    </row>
    <row r="76" spans="1:15" s="76" customFormat="1" ht="25.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78" t="str">
        <f>VLOOKUP(A76,'GIA BAN'!B73:G141,3,0)</f>
        <v>450gr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65">
        <f t="shared" si="5"/>
        <v>0</v>
      </c>
      <c r="O76" s="53">
        <f>VLOOKUP(A76,'GIA BAN'!B73:G148,6,0)*N76</f>
        <v>0</v>
      </c>
    </row>
    <row r="77" spans="1:15" s="76" customFormat="1" ht="25.5" customHeight="1" x14ac:dyDescent="0.25">
      <c r="A77" s="64" t="s">
        <v>195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65">
        <f t="shared" si="5"/>
        <v>0</v>
      </c>
      <c r="O77" s="53">
        <f>VLOOKUP(A77,'GIA BAN'!B74:G149,6,0)*N77</f>
        <v>0</v>
      </c>
    </row>
    <row r="78" spans="1:15" s="76" customFormat="1" ht="25.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65">
        <f t="shared" si="5"/>
        <v>0</v>
      </c>
      <c r="O78" s="53">
        <f>VLOOKUP(A78,'GIA BAN'!B75:G150,6,0)*N78</f>
        <v>0</v>
      </c>
    </row>
    <row r="79" spans="1:15" s="76" customFormat="1" ht="25.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65">
        <f t="shared" si="5"/>
        <v>0</v>
      </c>
      <c r="O79" s="53">
        <f>VLOOKUP(A79,'GIA BAN'!B76:G151,6,0)*N79</f>
        <v>0</v>
      </c>
    </row>
    <row r="80" spans="1:15" s="76" customFormat="1" ht="25.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65">
        <f t="shared" si="5"/>
        <v>0</v>
      </c>
      <c r="O80" s="53">
        <f>VLOOKUP(A80,'GIA BAN'!B77:G152,6,0)*N80</f>
        <v>0</v>
      </c>
    </row>
    <row r="81" spans="1:15" s="76" customFormat="1" ht="25.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65">
        <f t="shared" si="5"/>
        <v>0</v>
      </c>
      <c r="O81" s="53">
        <f>VLOOKUP(A81,'GIA BAN'!B78:G153,6,0)*N81</f>
        <v>0</v>
      </c>
    </row>
    <row r="82" spans="1:15" ht="25.5" x14ac:dyDescent="0.25">
      <c r="A82" s="38"/>
      <c r="B82" s="38"/>
      <c r="C82" s="39"/>
      <c r="D82" s="37"/>
      <c r="E82" s="37"/>
      <c r="F82" s="37"/>
      <c r="G82" s="37"/>
      <c r="H82" s="40"/>
      <c r="I82" s="37"/>
      <c r="J82" s="37"/>
      <c r="K82" s="37"/>
      <c r="L82" s="37"/>
      <c r="M82" s="37"/>
      <c r="N82" s="47">
        <f t="shared" ref="N82:O82" si="6">SUM(N7:N81)</f>
        <v>6467</v>
      </c>
      <c r="O82" s="47">
        <f t="shared" si="6"/>
        <v>153038500</v>
      </c>
    </row>
    <row r="83" spans="1:15" s="76" customFormat="1" ht="15.75" x14ac:dyDescent="0.25">
      <c r="A83" s="11"/>
      <c r="O83" s="3"/>
    </row>
  </sheetData>
  <mergeCells count="4">
    <mergeCell ref="A4:A5"/>
    <mergeCell ref="B4:B5"/>
    <mergeCell ref="C4:C5"/>
    <mergeCell ref="N4:O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4"/>
  <sheetViews>
    <sheetView zoomScale="85" zoomScaleNormal="85" workbookViewId="0">
      <pane xSplit="3" ySplit="5" topLeftCell="D71" activePane="bottomRight" state="frozen"/>
      <selection pane="topRight" activeCell="D1" sqref="D1"/>
      <selection pane="bottomLeft" activeCell="A6" sqref="A6"/>
      <selection pane="bottomRight" activeCell="D73" sqref="D73"/>
    </sheetView>
  </sheetViews>
  <sheetFormatPr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7" width="13.7109375" style="2" bestFit="1" customWidth="1"/>
    <col min="8" max="9" width="11.7109375" style="2" customWidth="1"/>
    <col min="10" max="10" width="9.140625" style="2" customWidth="1"/>
    <col min="11" max="11" width="16" style="3" customWidth="1"/>
    <col min="12" max="16384" width="9.140625" style="2"/>
  </cols>
  <sheetData>
    <row r="1" spans="1:11" ht="31.5" customHeight="1" x14ac:dyDescent="0.25">
      <c r="A1" s="17" t="s">
        <v>122</v>
      </c>
      <c r="B1" s="17"/>
      <c r="K1" s="2"/>
    </row>
    <row r="2" spans="1:11" ht="31.5" customHeight="1" x14ac:dyDescent="0.25">
      <c r="A2" s="28" t="s">
        <v>203</v>
      </c>
      <c r="B2" s="28"/>
      <c r="C2" s="45" t="s">
        <v>144</v>
      </c>
      <c r="D2" s="18">
        <f>SUMPRODUCT('GIA BAN'!$G$4:$G$79,D7:D82)</f>
        <v>55880000</v>
      </c>
      <c r="E2" s="18">
        <f>SUMPRODUCT('GIA BAN'!$G$4:$G$79,E7:E82)</f>
        <v>17825000</v>
      </c>
      <c r="F2" s="18">
        <f>SUMPRODUCT('GIA BAN'!$G$4:$G$79,F7:F82)</f>
        <v>7675000</v>
      </c>
      <c r="G2" s="18">
        <f>SUMPRODUCT('GIA BAN'!$G$4:$G$79,G7:G82)</f>
        <v>51397000</v>
      </c>
      <c r="H2" s="18">
        <f>SUMPRODUCT('GIA BAN'!$G$4:$G$79,H7:H82)</f>
        <v>0</v>
      </c>
      <c r="I2" s="18">
        <f>SUMPRODUCT('GIA BAN'!$G$4:$G$79,I7:I82)</f>
        <v>0</v>
      </c>
      <c r="J2" s="41"/>
      <c r="K2" s="74">
        <f>SUM(D2:I2)</f>
        <v>132777000</v>
      </c>
    </row>
    <row r="3" spans="1:11" ht="31.5" customHeight="1" x14ac:dyDescent="0.25">
      <c r="A3" s="29"/>
      <c r="B3" s="29"/>
      <c r="C3" s="46" t="s">
        <v>145</v>
      </c>
      <c r="D3" s="36">
        <f t="shared" ref="D3" si="0">D2-(D2*6%)</f>
        <v>52527200</v>
      </c>
      <c r="E3" s="36">
        <f t="shared" ref="E3" si="1">E2-(E2*6%)</f>
        <v>16755500</v>
      </c>
      <c r="F3" s="36">
        <f>F2-(F2*7%)</f>
        <v>7137750</v>
      </c>
      <c r="G3" s="36">
        <f t="shared" ref="G3" si="2">G2-(G2*6%)</f>
        <v>48313180</v>
      </c>
      <c r="H3" s="36">
        <f t="shared" ref="H3" si="3">H2-(H2*6%)</f>
        <v>0</v>
      </c>
      <c r="I3" s="36">
        <f t="shared" ref="I3" si="4">I2-(I2*6%)</f>
        <v>0</v>
      </c>
      <c r="J3" s="41"/>
      <c r="K3" s="75">
        <f>SUM(D3:I3)</f>
        <v>124733630</v>
      </c>
    </row>
    <row r="4" spans="1:11" s="4" customFormat="1" ht="29.25" customHeight="1" x14ac:dyDescent="0.25">
      <c r="A4" s="121" t="s">
        <v>120</v>
      </c>
      <c r="B4" s="121" t="s">
        <v>0</v>
      </c>
      <c r="C4" s="113" t="s">
        <v>146</v>
      </c>
      <c r="D4" s="84">
        <v>42774</v>
      </c>
      <c r="E4" s="84">
        <v>42774</v>
      </c>
      <c r="F4" s="84">
        <v>42782</v>
      </c>
      <c r="G4" s="84">
        <v>42789</v>
      </c>
      <c r="H4" s="84">
        <v>43096</v>
      </c>
      <c r="I4" s="84"/>
      <c r="J4" s="123"/>
      <c r="K4" s="123"/>
    </row>
    <row r="5" spans="1:11" s="4" customFormat="1" ht="29.25" customHeight="1" x14ac:dyDescent="0.25">
      <c r="A5" s="122"/>
      <c r="B5" s="122"/>
      <c r="C5" s="114"/>
      <c r="D5" s="81" t="s">
        <v>165</v>
      </c>
      <c r="E5" s="81" t="s">
        <v>177</v>
      </c>
      <c r="F5" s="81" t="s">
        <v>178</v>
      </c>
      <c r="G5" s="81" t="s">
        <v>179</v>
      </c>
      <c r="H5" s="81" t="s">
        <v>180</v>
      </c>
      <c r="I5" s="81"/>
      <c r="J5" s="105"/>
      <c r="K5" s="104"/>
    </row>
    <row r="6" spans="1:11" s="4" customFormat="1" ht="24.75" customHeight="1" x14ac:dyDescent="0.25">
      <c r="A6" s="15"/>
      <c r="B6" s="70" t="s">
        <v>1</v>
      </c>
      <c r="C6" s="71"/>
      <c r="D6" s="82"/>
      <c r="E6" s="82"/>
      <c r="F6" s="82"/>
      <c r="G6" s="82"/>
      <c r="H6" s="82"/>
      <c r="I6" s="82"/>
      <c r="J6" s="73" t="s">
        <v>151</v>
      </c>
      <c r="K6" s="72"/>
    </row>
    <row r="7" spans="1:11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0">
        <v>500</v>
      </c>
      <c r="E7" s="80"/>
      <c r="F7" s="80"/>
      <c r="G7" s="80">
        <v>250</v>
      </c>
      <c r="H7" s="80"/>
      <c r="I7" s="80"/>
      <c r="J7" s="65">
        <f t="shared" ref="J7:J38" si="5">SUM(D7:I7)</f>
        <v>750</v>
      </c>
      <c r="K7" s="53">
        <f>VLOOKUP(A7,'GIA BAN'!B4:G79,6,0)*J7</f>
        <v>17475000</v>
      </c>
    </row>
    <row r="8" spans="1:11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0"/>
      <c r="E8" s="80"/>
      <c r="F8" s="80"/>
      <c r="G8" s="80">
        <v>100</v>
      </c>
      <c r="H8" s="80"/>
      <c r="I8" s="80"/>
      <c r="J8" s="65">
        <f t="shared" si="5"/>
        <v>100</v>
      </c>
      <c r="K8" s="53">
        <f>VLOOKUP(A8,'GIA BAN'!B5:G80,6,0)*J8</f>
        <v>2330000</v>
      </c>
    </row>
    <row r="9" spans="1:11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0">
        <v>500</v>
      </c>
      <c r="E9" s="80"/>
      <c r="F9" s="80"/>
      <c r="G9" s="80">
        <v>350</v>
      </c>
      <c r="H9" s="80"/>
      <c r="I9" s="80"/>
      <c r="J9" s="65">
        <f t="shared" si="5"/>
        <v>850</v>
      </c>
      <c r="K9" s="53">
        <f>VLOOKUP(A9,'GIA BAN'!B6:G81,6,0)*J9</f>
        <v>19805000</v>
      </c>
    </row>
    <row r="10" spans="1:11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0">
        <v>500</v>
      </c>
      <c r="E10" s="80"/>
      <c r="F10" s="80"/>
      <c r="G10" s="80">
        <v>250</v>
      </c>
      <c r="H10" s="80"/>
      <c r="I10" s="80"/>
      <c r="J10" s="65">
        <f t="shared" si="5"/>
        <v>750</v>
      </c>
      <c r="K10" s="53">
        <f>VLOOKUP(A10,'GIA BAN'!B7:G82,6,0)*J10</f>
        <v>17475000</v>
      </c>
    </row>
    <row r="11" spans="1:11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0"/>
      <c r="E11" s="80"/>
      <c r="F11" s="80"/>
      <c r="G11" s="80"/>
      <c r="H11" s="80"/>
      <c r="I11" s="80"/>
      <c r="J11" s="65">
        <f t="shared" si="5"/>
        <v>0</v>
      </c>
      <c r="K11" s="53">
        <f>VLOOKUP(A11,'GIA BAN'!B8:G83,6,0)*J11</f>
        <v>0</v>
      </c>
    </row>
    <row r="12" spans="1:11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0"/>
      <c r="E12" s="80"/>
      <c r="F12" s="80"/>
      <c r="G12" s="80"/>
      <c r="H12" s="80"/>
      <c r="I12" s="80"/>
      <c r="J12" s="65">
        <f t="shared" si="5"/>
        <v>0</v>
      </c>
      <c r="K12" s="53">
        <f>VLOOKUP(A12,'GIA BAN'!B9:G84,6,0)*J12</f>
        <v>0</v>
      </c>
    </row>
    <row r="13" spans="1:11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0">
        <v>40</v>
      </c>
      <c r="E13" s="80">
        <v>40</v>
      </c>
      <c r="F13" s="80"/>
      <c r="G13" s="80">
        <v>40</v>
      </c>
      <c r="H13" s="80"/>
      <c r="I13" s="80"/>
      <c r="J13" s="65">
        <f t="shared" si="5"/>
        <v>120</v>
      </c>
      <c r="K13" s="53">
        <f>VLOOKUP(A13,'GIA BAN'!B10:G85,6,0)*J13</f>
        <v>4440000</v>
      </c>
    </row>
    <row r="14" spans="1:11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0">
        <v>40</v>
      </c>
      <c r="E14" s="80">
        <v>40</v>
      </c>
      <c r="F14" s="80"/>
      <c r="G14" s="80"/>
      <c r="H14" s="80"/>
      <c r="I14" s="80"/>
      <c r="J14" s="65">
        <f t="shared" si="5"/>
        <v>80</v>
      </c>
      <c r="K14" s="53">
        <f>VLOOKUP(A14,'GIA BAN'!B11:G86,6,0)*J14</f>
        <v>2960000</v>
      </c>
    </row>
    <row r="15" spans="1:11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0">
        <v>40</v>
      </c>
      <c r="E15" s="80">
        <v>40</v>
      </c>
      <c r="F15" s="80"/>
      <c r="G15" s="80">
        <v>80</v>
      </c>
      <c r="H15" s="80"/>
      <c r="I15" s="80"/>
      <c r="J15" s="65">
        <f t="shared" si="5"/>
        <v>160</v>
      </c>
      <c r="K15" s="53">
        <f>VLOOKUP(A15,'GIA BAN'!B12:G87,6,0)*J15</f>
        <v>5920000</v>
      </c>
    </row>
    <row r="16" spans="1:11" s="4" customFormat="1" ht="24.75" customHeight="1" x14ac:dyDescent="0.25">
      <c r="A16" s="15"/>
      <c r="B16" s="16" t="s">
        <v>20</v>
      </c>
      <c r="C16" s="5"/>
      <c r="D16" s="77"/>
      <c r="E16" s="77"/>
      <c r="F16" s="77"/>
      <c r="G16" s="77"/>
      <c r="H16" s="77"/>
      <c r="I16" s="77"/>
      <c r="J16" s="65">
        <f t="shared" si="5"/>
        <v>0</v>
      </c>
      <c r="K16" s="53"/>
    </row>
    <row r="17" spans="1:11" s="4" customFormat="1" ht="24.7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0"/>
      <c r="E17" s="80"/>
      <c r="F17" s="80"/>
      <c r="G17" s="80"/>
      <c r="H17" s="80"/>
      <c r="I17" s="80"/>
      <c r="J17" s="65">
        <f t="shared" si="5"/>
        <v>0</v>
      </c>
      <c r="K17" s="53">
        <f>VLOOKUP(A17,'GIA BAN'!B14:G89,6,0)*J17</f>
        <v>0</v>
      </c>
    </row>
    <row r="18" spans="1:11" s="4" customFormat="1" ht="24.7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0"/>
      <c r="E18" s="80">
        <v>150</v>
      </c>
      <c r="F18" s="80"/>
      <c r="G18" s="80">
        <v>25</v>
      </c>
      <c r="H18" s="80"/>
      <c r="I18" s="80"/>
      <c r="J18" s="65">
        <f t="shared" si="5"/>
        <v>175</v>
      </c>
      <c r="K18" s="53">
        <f>VLOOKUP(A18,'GIA BAN'!B15:G90,6,0)*J18</f>
        <v>6422500</v>
      </c>
    </row>
    <row r="19" spans="1:11" s="4" customFormat="1" ht="24.7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0"/>
      <c r="E19" s="80">
        <v>100</v>
      </c>
      <c r="F19" s="80"/>
      <c r="G19" s="80">
        <v>25</v>
      </c>
      <c r="H19" s="80"/>
      <c r="I19" s="80"/>
      <c r="J19" s="65">
        <f t="shared" si="5"/>
        <v>125</v>
      </c>
      <c r="K19" s="53">
        <f>VLOOKUP(A19,'GIA BAN'!B16:G91,6,0)*J19</f>
        <v>4587500</v>
      </c>
    </row>
    <row r="20" spans="1:11" s="4" customFormat="1" ht="24.7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0"/>
      <c r="E20" s="80"/>
      <c r="F20" s="80"/>
      <c r="G20" s="80"/>
      <c r="H20" s="80"/>
      <c r="I20" s="80"/>
      <c r="J20" s="65">
        <f t="shared" si="5"/>
        <v>0</v>
      </c>
      <c r="K20" s="53">
        <f>VLOOKUP(A20,'GIA BAN'!B17:G92,6,0)*J20</f>
        <v>0</v>
      </c>
    </row>
    <row r="21" spans="1:11" s="4" customFormat="1" ht="24.7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0"/>
      <c r="E21" s="80"/>
      <c r="F21" s="80"/>
      <c r="G21" s="80"/>
      <c r="H21" s="80"/>
      <c r="I21" s="80"/>
      <c r="J21" s="65">
        <f t="shared" si="5"/>
        <v>0</v>
      </c>
      <c r="K21" s="53">
        <f>VLOOKUP(A21,'GIA BAN'!B18:G93,6,0)*J21</f>
        <v>0</v>
      </c>
    </row>
    <row r="22" spans="1:11" s="4" customFormat="1" ht="24.7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0"/>
      <c r="E22" s="80"/>
      <c r="F22" s="80"/>
      <c r="G22" s="80"/>
      <c r="H22" s="80"/>
      <c r="I22" s="80"/>
      <c r="J22" s="65">
        <f t="shared" si="5"/>
        <v>0</v>
      </c>
      <c r="K22" s="53">
        <f>VLOOKUP(A22,'GIA BAN'!B19:G94,6,0)*J22</f>
        <v>0</v>
      </c>
    </row>
    <row r="23" spans="1:11" s="4" customFormat="1" ht="24.7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0"/>
      <c r="E23" s="80"/>
      <c r="F23" s="80"/>
      <c r="G23" s="80"/>
      <c r="H23" s="80"/>
      <c r="I23" s="80"/>
      <c r="J23" s="65">
        <f t="shared" si="5"/>
        <v>0</v>
      </c>
      <c r="K23" s="53">
        <f>VLOOKUP(A23,'GIA BAN'!B20:G95,6,0)*J23</f>
        <v>0</v>
      </c>
    </row>
    <row r="24" spans="1:11" s="4" customFormat="1" ht="24.7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0"/>
      <c r="E24" s="80"/>
      <c r="F24" s="80"/>
      <c r="G24" s="80"/>
      <c r="H24" s="80"/>
      <c r="I24" s="80"/>
      <c r="J24" s="65">
        <f t="shared" si="5"/>
        <v>0</v>
      </c>
      <c r="K24" s="53">
        <f>VLOOKUP(A24,'GIA BAN'!B21:G96,6,0)*J24</f>
        <v>0</v>
      </c>
    </row>
    <row r="25" spans="1:11" s="4" customFormat="1" ht="24.7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0"/>
      <c r="E25" s="80"/>
      <c r="F25" s="80"/>
      <c r="G25" s="80"/>
      <c r="H25" s="80"/>
      <c r="I25" s="80"/>
      <c r="J25" s="65">
        <f t="shared" si="5"/>
        <v>0</v>
      </c>
      <c r="K25" s="53">
        <f>VLOOKUP(A25,'GIA BAN'!B22:G97,6,0)*J25</f>
        <v>0</v>
      </c>
    </row>
    <row r="26" spans="1:11" s="4" customFormat="1" ht="24.7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0"/>
      <c r="E26" s="80"/>
      <c r="F26" s="80"/>
      <c r="G26" s="80"/>
      <c r="H26" s="80"/>
      <c r="I26" s="80"/>
      <c r="J26" s="65">
        <f t="shared" si="5"/>
        <v>0</v>
      </c>
      <c r="K26" s="53">
        <f>VLOOKUP(A26,'GIA BAN'!B23:G98,6,0)*J26</f>
        <v>0</v>
      </c>
    </row>
    <row r="27" spans="1:11" s="4" customFormat="1" ht="24.7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0"/>
      <c r="E27" s="80">
        <v>40</v>
      </c>
      <c r="F27" s="80"/>
      <c r="G27" s="80">
        <v>40</v>
      </c>
      <c r="H27" s="80"/>
      <c r="I27" s="80"/>
      <c r="J27" s="65">
        <f t="shared" si="5"/>
        <v>80</v>
      </c>
      <c r="K27" s="53">
        <f>VLOOKUP(A27,'GIA BAN'!B24:G99,6,0)*J27</f>
        <v>3800000</v>
      </c>
    </row>
    <row r="28" spans="1:11" s="4" customFormat="1" ht="24.75" customHeight="1" x14ac:dyDescent="0.25">
      <c r="A28" s="15"/>
      <c r="B28" s="16" t="s">
        <v>33</v>
      </c>
      <c r="C28" s="8"/>
      <c r="D28" s="80"/>
      <c r="E28" s="80"/>
      <c r="F28" s="80"/>
      <c r="G28" s="80"/>
      <c r="H28" s="80"/>
      <c r="I28" s="80"/>
      <c r="J28" s="65">
        <f t="shared" si="5"/>
        <v>0</v>
      </c>
      <c r="K28" s="53"/>
    </row>
    <row r="29" spans="1:11" s="4" customFormat="1" ht="24.7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0"/>
      <c r="E29" s="80"/>
      <c r="F29" s="80"/>
      <c r="G29" s="80">
        <v>120</v>
      </c>
      <c r="H29" s="80"/>
      <c r="I29" s="80"/>
      <c r="J29" s="65">
        <f t="shared" si="5"/>
        <v>120</v>
      </c>
      <c r="K29" s="53">
        <f>VLOOKUP(A29,'GIA BAN'!B26:G101,6,0)*J29</f>
        <v>3216000</v>
      </c>
    </row>
    <row r="30" spans="1:11" s="4" customFormat="1" ht="24.7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0"/>
      <c r="E30" s="80"/>
      <c r="F30" s="80"/>
      <c r="G30" s="80">
        <v>120</v>
      </c>
      <c r="H30" s="80"/>
      <c r="I30" s="80"/>
      <c r="J30" s="65">
        <f t="shared" si="5"/>
        <v>120</v>
      </c>
      <c r="K30" s="53">
        <f>VLOOKUP(A30,'GIA BAN'!B27:G102,6,0)*J30</f>
        <v>3216000</v>
      </c>
    </row>
    <row r="31" spans="1:11" s="4" customFormat="1" ht="24.7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0"/>
      <c r="E31" s="80"/>
      <c r="F31" s="80"/>
      <c r="G31" s="80">
        <v>120</v>
      </c>
      <c r="H31" s="80"/>
      <c r="I31" s="80"/>
      <c r="J31" s="65">
        <f t="shared" si="5"/>
        <v>120</v>
      </c>
      <c r="K31" s="53">
        <f>VLOOKUP(A31,'GIA BAN'!B28:G103,6,0)*J31</f>
        <v>3168000</v>
      </c>
    </row>
    <row r="32" spans="1:11" s="4" customFormat="1" ht="24.7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0"/>
      <c r="E32" s="80"/>
      <c r="F32" s="80"/>
      <c r="G32" s="80">
        <v>120</v>
      </c>
      <c r="H32" s="80"/>
      <c r="I32" s="80"/>
      <c r="J32" s="65">
        <f t="shared" si="5"/>
        <v>120</v>
      </c>
      <c r="K32" s="53">
        <f>VLOOKUP(A32,'GIA BAN'!B29:G104,6,0)*J32</f>
        <v>3168000</v>
      </c>
    </row>
    <row r="33" spans="1:11" s="4" customFormat="1" ht="24.7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0"/>
      <c r="E33" s="80"/>
      <c r="F33" s="80"/>
      <c r="G33" s="80"/>
      <c r="H33" s="80"/>
      <c r="I33" s="80"/>
      <c r="J33" s="65">
        <f t="shared" si="5"/>
        <v>0</v>
      </c>
      <c r="K33" s="53">
        <f>VLOOKUP(A33,'GIA BAN'!B30:G105,6,0)*J33</f>
        <v>0</v>
      </c>
    </row>
    <row r="34" spans="1:11" s="4" customFormat="1" ht="24.75" customHeight="1" x14ac:dyDescent="0.25">
      <c r="A34" s="15"/>
      <c r="B34" s="16" t="s">
        <v>45</v>
      </c>
      <c r="C34" s="8"/>
      <c r="D34" s="80"/>
      <c r="E34" s="80"/>
      <c r="F34" s="80"/>
      <c r="G34" s="80"/>
      <c r="H34" s="80"/>
      <c r="I34" s="80"/>
      <c r="J34" s="65">
        <f t="shared" si="5"/>
        <v>0</v>
      </c>
      <c r="K34" s="53"/>
    </row>
    <row r="35" spans="1:11" s="4" customFormat="1" ht="24.7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0"/>
      <c r="E35" s="80"/>
      <c r="F35" s="80"/>
      <c r="G35" s="80"/>
      <c r="H35" s="80"/>
      <c r="I35" s="80"/>
      <c r="J35" s="65">
        <f t="shared" si="5"/>
        <v>0</v>
      </c>
      <c r="K35" s="53">
        <f>VLOOKUP(A35,'GIA BAN'!B32:G107,6,0)*J35</f>
        <v>0</v>
      </c>
    </row>
    <row r="36" spans="1:11" s="4" customFormat="1" ht="24.7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0"/>
      <c r="E36" s="80"/>
      <c r="F36" s="80"/>
      <c r="G36" s="80"/>
      <c r="H36" s="80"/>
      <c r="I36" s="80"/>
      <c r="J36" s="65">
        <f t="shared" si="5"/>
        <v>0</v>
      </c>
      <c r="K36" s="53">
        <f>VLOOKUP(A36,'GIA BAN'!B33:G108,6,0)*J36</f>
        <v>0</v>
      </c>
    </row>
    <row r="37" spans="1:11" s="4" customFormat="1" ht="24.7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0"/>
      <c r="E37" s="80"/>
      <c r="F37" s="80"/>
      <c r="G37" s="80"/>
      <c r="H37" s="80"/>
      <c r="I37" s="80"/>
      <c r="J37" s="65">
        <f t="shared" si="5"/>
        <v>0</v>
      </c>
      <c r="K37" s="53">
        <f>VLOOKUP(A37,'GIA BAN'!B34:G109,6,0)*J37</f>
        <v>0</v>
      </c>
    </row>
    <row r="38" spans="1:11" s="4" customFormat="1" ht="24.7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0"/>
      <c r="E38" s="80"/>
      <c r="F38" s="80"/>
      <c r="G38" s="80"/>
      <c r="H38" s="80"/>
      <c r="I38" s="80"/>
      <c r="J38" s="65">
        <f t="shared" si="5"/>
        <v>0</v>
      </c>
      <c r="K38" s="53">
        <f>VLOOKUP(A38,'GIA BAN'!B35:G110,6,0)*J38</f>
        <v>0</v>
      </c>
    </row>
    <row r="39" spans="1:11" s="4" customFormat="1" ht="24.7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0"/>
      <c r="E39" s="80"/>
      <c r="F39" s="80"/>
      <c r="G39" s="80"/>
      <c r="H39" s="80"/>
      <c r="I39" s="80"/>
      <c r="J39" s="65">
        <f t="shared" ref="J39:J70" si="6">SUM(D39:I39)</f>
        <v>0</v>
      </c>
      <c r="K39" s="53">
        <f>VLOOKUP(A39,'GIA BAN'!B36:G111,6,0)*J39</f>
        <v>0</v>
      </c>
    </row>
    <row r="40" spans="1:11" s="4" customFormat="1" ht="24.7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0"/>
      <c r="E40" s="80"/>
      <c r="F40" s="80"/>
      <c r="G40" s="80"/>
      <c r="H40" s="80"/>
      <c r="I40" s="80"/>
      <c r="J40" s="65">
        <f t="shared" si="6"/>
        <v>0</v>
      </c>
      <c r="K40" s="53">
        <f>VLOOKUP(A40,'GIA BAN'!B37:G112,6,0)*J40</f>
        <v>0</v>
      </c>
    </row>
    <row r="41" spans="1:11" s="4" customFormat="1" ht="24.7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0"/>
      <c r="E41" s="80"/>
      <c r="F41" s="80"/>
      <c r="G41" s="80"/>
      <c r="H41" s="80"/>
      <c r="I41" s="80"/>
      <c r="J41" s="65">
        <f t="shared" si="6"/>
        <v>0</v>
      </c>
      <c r="K41" s="53">
        <f>VLOOKUP(A41,'GIA BAN'!B38:G113,6,0)*J41</f>
        <v>0</v>
      </c>
    </row>
    <row r="42" spans="1:11" s="4" customFormat="1" ht="24.7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0"/>
      <c r="E42" s="80"/>
      <c r="F42" s="80"/>
      <c r="G42" s="80">
        <v>50</v>
      </c>
      <c r="H42" s="80"/>
      <c r="I42" s="80"/>
      <c r="J42" s="65">
        <f t="shared" si="6"/>
        <v>50</v>
      </c>
      <c r="K42" s="53">
        <f>VLOOKUP(A42,'GIA BAN'!B39:G114,6,0)*J42</f>
        <v>1345000</v>
      </c>
    </row>
    <row r="43" spans="1:11" s="4" customFormat="1" ht="24.7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0">
        <v>100</v>
      </c>
      <c r="E43" s="80"/>
      <c r="F43" s="80"/>
      <c r="G43" s="80"/>
      <c r="H43" s="80"/>
      <c r="I43" s="80"/>
      <c r="J43" s="65">
        <f t="shared" si="6"/>
        <v>100</v>
      </c>
      <c r="K43" s="53">
        <f>VLOOKUP(A43,'GIA BAN'!B40:G115,6,0)*J43</f>
        <v>2690000</v>
      </c>
    </row>
    <row r="44" spans="1:11" s="4" customFormat="1" ht="24.7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0"/>
      <c r="E44" s="80"/>
      <c r="F44" s="80"/>
      <c r="G44" s="80"/>
      <c r="H44" s="80"/>
      <c r="I44" s="80"/>
      <c r="J44" s="65">
        <f t="shared" si="6"/>
        <v>0</v>
      </c>
      <c r="K44" s="53">
        <f>VLOOKUP(A44,'GIA BAN'!B41:G116,6,0)*J44</f>
        <v>0</v>
      </c>
    </row>
    <row r="45" spans="1:11" s="4" customFormat="1" ht="24.7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0"/>
      <c r="E45" s="80"/>
      <c r="F45" s="80"/>
      <c r="G45" s="80"/>
      <c r="H45" s="80"/>
      <c r="I45" s="80"/>
      <c r="J45" s="65">
        <f t="shared" si="6"/>
        <v>0</v>
      </c>
      <c r="K45" s="53">
        <f>VLOOKUP(A45,'GIA BAN'!B42:G117,6,0)*J45</f>
        <v>0</v>
      </c>
    </row>
    <row r="46" spans="1:11" s="4" customFormat="1" ht="24.7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0"/>
      <c r="E46" s="80"/>
      <c r="F46" s="80"/>
      <c r="G46" s="80"/>
      <c r="H46" s="80"/>
      <c r="I46" s="80"/>
      <c r="J46" s="65">
        <f t="shared" si="6"/>
        <v>0</v>
      </c>
      <c r="K46" s="53">
        <f>VLOOKUP(A46,'GIA BAN'!B43:G118,6,0)*J46</f>
        <v>0</v>
      </c>
    </row>
    <row r="47" spans="1:11" s="4" customFormat="1" ht="24.7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0"/>
      <c r="E47" s="80"/>
      <c r="F47" s="80"/>
      <c r="G47" s="80"/>
      <c r="H47" s="80"/>
      <c r="I47" s="80"/>
      <c r="J47" s="65">
        <f t="shared" si="6"/>
        <v>0</v>
      </c>
      <c r="K47" s="53">
        <f>VLOOKUP(A47,'GIA BAN'!B44:G119,6,0)*J47</f>
        <v>0</v>
      </c>
    </row>
    <row r="48" spans="1:11" s="4" customFormat="1" ht="24.7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0"/>
      <c r="E48" s="80"/>
      <c r="F48" s="80"/>
      <c r="G48" s="80"/>
      <c r="H48" s="80"/>
      <c r="I48" s="80"/>
      <c r="J48" s="65">
        <f t="shared" si="6"/>
        <v>0</v>
      </c>
      <c r="K48" s="53">
        <f>VLOOKUP(A48,'GIA BAN'!B45:G120,6,0)*J48</f>
        <v>0</v>
      </c>
    </row>
    <row r="49" spans="1:11" s="4" customFormat="1" ht="24.7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0"/>
      <c r="E49" s="80"/>
      <c r="F49" s="80"/>
      <c r="G49" s="80"/>
      <c r="H49" s="80"/>
      <c r="I49" s="80"/>
      <c r="J49" s="65">
        <f t="shared" si="6"/>
        <v>0</v>
      </c>
      <c r="K49" s="53">
        <f>VLOOKUP(A49,'GIA BAN'!B46:G121,6,0)*J49</f>
        <v>0</v>
      </c>
    </row>
    <row r="50" spans="1:11" s="4" customFormat="1" ht="24.7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0"/>
      <c r="E50" s="80"/>
      <c r="F50" s="80"/>
      <c r="G50" s="80"/>
      <c r="H50" s="80"/>
      <c r="I50" s="80"/>
      <c r="J50" s="65">
        <f t="shared" si="6"/>
        <v>0</v>
      </c>
      <c r="K50" s="53">
        <f>VLOOKUP(A50,'GIA BAN'!B47:G122,6,0)*J50</f>
        <v>0</v>
      </c>
    </row>
    <row r="51" spans="1:11" s="4" customFormat="1" ht="24.75" customHeight="1" x14ac:dyDescent="0.25">
      <c r="A51" s="10"/>
      <c r="B51" s="16" t="s">
        <v>77</v>
      </c>
      <c r="C51" s="5"/>
      <c r="D51" s="80"/>
      <c r="E51" s="80"/>
      <c r="F51" s="80"/>
      <c r="G51" s="80"/>
      <c r="H51" s="80"/>
      <c r="I51" s="80"/>
      <c r="J51" s="65">
        <f t="shared" si="6"/>
        <v>0</v>
      </c>
      <c r="K51" s="53"/>
    </row>
    <row r="52" spans="1:11" s="4" customFormat="1" ht="24.7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0"/>
      <c r="E52" s="80"/>
      <c r="F52" s="80"/>
      <c r="G52" s="80"/>
      <c r="H52" s="80"/>
      <c r="I52" s="80"/>
      <c r="J52" s="65">
        <f t="shared" si="6"/>
        <v>0</v>
      </c>
      <c r="K52" s="53">
        <f>VLOOKUP(A52,'GIA BAN'!B49:G124,6,0)*J52</f>
        <v>0</v>
      </c>
    </row>
    <row r="53" spans="1:11" s="4" customFormat="1" ht="24.7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0"/>
      <c r="E53" s="80"/>
      <c r="F53" s="80"/>
      <c r="G53" s="80"/>
      <c r="H53" s="80"/>
      <c r="I53" s="80"/>
      <c r="J53" s="65">
        <f t="shared" si="6"/>
        <v>0</v>
      </c>
      <c r="K53" s="53">
        <f>VLOOKUP(A53,'GIA BAN'!B50:G125,6,0)*J53</f>
        <v>0</v>
      </c>
    </row>
    <row r="54" spans="1:11" s="4" customFormat="1" ht="24.7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0"/>
      <c r="E54" s="80"/>
      <c r="F54" s="80"/>
      <c r="G54" s="80"/>
      <c r="H54" s="80"/>
      <c r="I54" s="80"/>
      <c r="J54" s="65">
        <f t="shared" si="6"/>
        <v>0</v>
      </c>
      <c r="K54" s="53">
        <f>VLOOKUP(A54,'GIA BAN'!B51:G126,6,0)*J54</f>
        <v>0</v>
      </c>
    </row>
    <row r="55" spans="1:11" s="4" customFormat="1" ht="24.7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0"/>
      <c r="E55" s="80"/>
      <c r="F55" s="80"/>
      <c r="G55" s="80"/>
      <c r="H55" s="80"/>
      <c r="I55" s="80"/>
      <c r="J55" s="65">
        <f t="shared" si="6"/>
        <v>0</v>
      </c>
      <c r="K55" s="53">
        <f>VLOOKUP(A55,'GIA BAN'!B52:G127,6,0)*J55</f>
        <v>0</v>
      </c>
    </row>
    <row r="56" spans="1:11" s="4" customFormat="1" ht="24.75" customHeight="1" x14ac:dyDescent="0.25">
      <c r="A56" s="15"/>
      <c r="B56" s="16" t="s">
        <v>84</v>
      </c>
      <c r="C56" s="5"/>
      <c r="D56" s="80"/>
      <c r="E56" s="80"/>
      <c r="F56" s="80"/>
      <c r="G56" s="80"/>
      <c r="H56" s="80"/>
      <c r="I56" s="80"/>
      <c r="J56" s="65">
        <f t="shared" si="6"/>
        <v>0</v>
      </c>
      <c r="K56" s="53"/>
    </row>
    <row r="57" spans="1:11" s="4" customFormat="1" ht="24.7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0"/>
      <c r="E57" s="80">
        <v>50</v>
      </c>
      <c r="F57" s="80"/>
      <c r="G57" s="80"/>
      <c r="H57" s="80"/>
      <c r="I57" s="80"/>
      <c r="J57" s="65">
        <f t="shared" si="6"/>
        <v>50</v>
      </c>
      <c r="K57" s="53">
        <f>VLOOKUP(A57,'GIA BAN'!B54:G129,6,0)*J57</f>
        <v>2310000</v>
      </c>
    </row>
    <row r="58" spans="1:11" s="4" customFormat="1" ht="24.7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0"/>
      <c r="E58" s="80"/>
      <c r="F58" s="80"/>
      <c r="G58" s="80"/>
      <c r="H58" s="80"/>
      <c r="I58" s="80"/>
      <c r="J58" s="65">
        <f t="shared" si="6"/>
        <v>0</v>
      </c>
      <c r="K58" s="53">
        <f>VLOOKUP(A58,'GIA BAN'!B55:G130,6,0)*J58</f>
        <v>0</v>
      </c>
    </row>
    <row r="59" spans="1:11" s="4" customFormat="1" ht="24.7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0"/>
      <c r="E59" s="80"/>
      <c r="F59" s="80"/>
      <c r="G59" s="80"/>
      <c r="H59" s="80"/>
      <c r="I59" s="80"/>
      <c r="J59" s="65">
        <f t="shared" si="6"/>
        <v>0</v>
      </c>
      <c r="K59" s="53">
        <f>VLOOKUP(A59,'GIA BAN'!B56:G131,6,0)*J59</f>
        <v>0</v>
      </c>
    </row>
    <row r="60" spans="1:11" s="4" customFormat="1" ht="24.7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0"/>
      <c r="E60" s="80"/>
      <c r="F60" s="80"/>
      <c r="G60" s="80"/>
      <c r="H60" s="80"/>
      <c r="I60" s="80"/>
      <c r="J60" s="65">
        <f t="shared" si="6"/>
        <v>0</v>
      </c>
      <c r="K60" s="53">
        <f>VLOOKUP(A60,'GIA BAN'!B57:G132,6,0)*J60</f>
        <v>0</v>
      </c>
    </row>
    <row r="61" spans="1:11" s="4" customFormat="1" ht="24.7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0"/>
      <c r="E61" s="80"/>
      <c r="F61" s="80"/>
      <c r="G61" s="80"/>
      <c r="H61" s="80"/>
      <c r="I61" s="80"/>
      <c r="J61" s="65">
        <f t="shared" si="6"/>
        <v>0</v>
      </c>
      <c r="K61" s="53">
        <f>VLOOKUP(A61,'GIA BAN'!B58:G133,6,0)*J61</f>
        <v>0</v>
      </c>
    </row>
    <row r="62" spans="1:11" s="4" customFormat="1" ht="24.7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0"/>
      <c r="E62" s="80"/>
      <c r="F62" s="80"/>
      <c r="G62" s="80"/>
      <c r="H62" s="80"/>
      <c r="I62" s="80"/>
      <c r="J62" s="65">
        <f t="shared" si="6"/>
        <v>0</v>
      </c>
      <c r="K62" s="53">
        <f>VLOOKUP(A62,'GIA BAN'!B59:G134,6,0)*J62</f>
        <v>0</v>
      </c>
    </row>
    <row r="63" spans="1:11" s="4" customFormat="1" ht="24.7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0"/>
      <c r="E63" s="80"/>
      <c r="F63" s="80"/>
      <c r="G63" s="80"/>
      <c r="H63" s="80"/>
      <c r="I63" s="80"/>
      <c r="J63" s="65">
        <f t="shared" si="6"/>
        <v>0</v>
      </c>
      <c r="K63" s="53">
        <f>VLOOKUP(A63,'GIA BAN'!B60:G135,6,0)*J63</f>
        <v>0</v>
      </c>
    </row>
    <row r="64" spans="1:11" s="4" customFormat="1" ht="24.75" customHeight="1" x14ac:dyDescent="0.25">
      <c r="A64" s="15"/>
      <c r="B64" s="16" t="s">
        <v>97</v>
      </c>
      <c r="C64" s="8"/>
      <c r="D64" s="80"/>
      <c r="E64" s="80"/>
      <c r="F64" s="80"/>
      <c r="G64" s="80"/>
      <c r="H64" s="80"/>
      <c r="I64" s="80"/>
      <c r="J64" s="65">
        <f t="shared" si="6"/>
        <v>0</v>
      </c>
      <c r="K64" s="53"/>
    </row>
    <row r="65" spans="1:11" s="4" customFormat="1" ht="24.7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0"/>
      <c r="E65" s="80"/>
      <c r="F65" s="80"/>
      <c r="G65" s="80"/>
      <c r="H65" s="80"/>
      <c r="I65" s="80"/>
      <c r="J65" s="65">
        <f t="shared" si="6"/>
        <v>0</v>
      </c>
      <c r="K65" s="53">
        <f>VLOOKUP(A65,'GIA BAN'!B62:G137,6,0)*J65</f>
        <v>0</v>
      </c>
    </row>
    <row r="66" spans="1:11" s="4" customFormat="1" ht="24.7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0">
        <v>250</v>
      </c>
      <c r="E66" s="80"/>
      <c r="F66" s="80"/>
      <c r="G66" s="80">
        <v>100</v>
      </c>
      <c r="H66" s="80"/>
      <c r="I66" s="80"/>
      <c r="J66" s="65">
        <f t="shared" si="6"/>
        <v>350</v>
      </c>
      <c r="K66" s="53">
        <f>VLOOKUP(A66,'GIA BAN'!B63:G138,6,0)*J66</f>
        <v>8575000</v>
      </c>
    </row>
    <row r="67" spans="1:11" s="4" customFormat="1" ht="24.7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0"/>
      <c r="E67" s="80"/>
      <c r="F67" s="80"/>
      <c r="G67" s="80"/>
      <c r="H67" s="80"/>
      <c r="I67" s="80"/>
      <c r="J67" s="65">
        <f t="shared" si="6"/>
        <v>0</v>
      </c>
      <c r="K67" s="53">
        <f>VLOOKUP(A67,'GIA BAN'!B64:G139,6,0)*J67</f>
        <v>0</v>
      </c>
    </row>
    <row r="68" spans="1:11" s="4" customFormat="1" ht="24.7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0"/>
      <c r="E68" s="80"/>
      <c r="F68" s="80"/>
      <c r="G68" s="80"/>
      <c r="H68" s="80"/>
      <c r="I68" s="80"/>
      <c r="J68" s="65">
        <f t="shared" si="6"/>
        <v>0</v>
      </c>
      <c r="K68" s="53">
        <f>VLOOKUP(A68,'GIA BAN'!B65:G140,6,0)*J68</f>
        <v>0</v>
      </c>
    </row>
    <row r="69" spans="1:11" s="4" customFormat="1" ht="24.7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0"/>
      <c r="E69" s="80"/>
      <c r="F69" s="80"/>
      <c r="G69" s="80"/>
      <c r="H69" s="80"/>
      <c r="I69" s="80"/>
      <c r="J69" s="65">
        <f t="shared" si="6"/>
        <v>0</v>
      </c>
      <c r="K69" s="53">
        <f>VLOOKUP(A69,'GIA BAN'!B66:G141,6,0)*J69</f>
        <v>0</v>
      </c>
    </row>
    <row r="70" spans="1:11" s="4" customFormat="1" ht="24.7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0"/>
      <c r="E70" s="80"/>
      <c r="F70" s="80"/>
      <c r="G70" s="80">
        <v>60</v>
      </c>
      <c r="H70" s="80"/>
      <c r="I70" s="80"/>
      <c r="J70" s="65">
        <f t="shared" si="6"/>
        <v>60</v>
      </c>
      <c r="K70" s="53">
        <f>VLOOKUP(A70,'GIA BAN'!B67:G142,6,0)*J70</f>
        <v>2262000</v>
      </c>
    </row>
    <row r="71" spans="1:11" s="4" customFormat="1" ht="24.7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0"/>
      <c r="E71" s="80"/>
      <c r="F71" s="80"/>
      <c r="G71" s="80"/>
      <c r="H71" s="80"/>
      <c r="I71" s="80"/>
      <c r="J71" s="65">
        <f t="shared" ref="J71:J81" si="7">SUM(D71:I71)</f>
        <v>0</v>
      </c>
      <c r="K71" s="53">
        <f>VLOOKUP(A71,'GIA BAN'!B68:G143,6,0)*J71</f>
        <v>0</v>
      </c>
    </row>
    <row r="72" spans="1:11" s="4" customFormat="1" ht="24.7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0"/>
      <c r="E72" s="80"/>
      <c r="F72" s="80"/>
      <c r="G72" s="80">
        <v>60</v>
      </c>
      <c r="H72" s="80"/>
      <c r="I72" s="80"/>
      <c r="J72" s="65">
        <f t="shared" si="7"/>
        <v>60</v>
      </c>
      <c r="K72" s="53">
        <f>VLOOKUP(A72,'GIA BAN'!B69:G144,6,0)*J72</f>
        <v>2262000</v>
      </c>
    </row>
    <row r="73" spans="1:11" s="4" customFormat="1" ht="24.7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0"/>
      <c r="E73" s="80"/>
      <c r="F73" s="80"/>
      <c r="G73" s="80"/>
      <c r="H73" s="80"/>
      <c r="I73" s="80"/>
      <c r="J73" s="65">
        <f t="shared" si="7"/>
        <v>0</v>
      </c>
      <c r="K73" s="53">
        <f>VLOOKUP(A73,'GIA BAN'!B70:G145,6,0)*J73</f>
        <v>0</v>
      </c>
    </row>
    <row r="74" spans="1:11" s="4" customFormat="1" ht="24.75" customHeight="1" x14ac:dyDescent="0.25">
      <c r="A74" s="15"/>
      <c r="B74" s="16" t="s">
        <v>113</v>
      </c>
      <c r="C74" s="8"/>
      <c r="D74" s="80"/>
      <c r="E74" s="80"/>
      <c r="F74" s="80"/>
      <c r="G74" s="80"/>
      <c r="H74" s="80"/>
      <c r="I74" s="80"/>
      <c r="J74" s="65">
        <f t="shared" si="7"/>
        <v>0</v>
      </c>
      <c r="K74" s="53"/>
    </row>
    <row r="75" spans="1:11" s="4" customFormat="1" ht="24.7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0"/>
      <c r="E75" s="80"/>
      <c r="F75" s="80"/>
      <c r="G75" s="80"/>
      <c r="H75" s="80"/>
      <c r="I75" s="80"/>
      <c r="J75" s="65">
        <f t="shared" si="7"/>
        <v>0</v>
      </c>
      <c r="K75" s="53">
        <f>VLOOKUP(A75,'GIA BAN'!B72:G147,6,0)*J75</f>
        <v>0</v>
      </c>
    </row>
    <row r="76" spans="1:11" s="4" customFormat="1" ht="24.7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0">
        <v>250</v>
      </c>
      <c r="E76" s="80"/>
      <c r="F76" s="80">
        <v>250</v>
      </c>
      <c r="G76" s="80"/>
      <c r="H76" s="80"/>
      <c r="I76" s="80"/>
      <c r="J76" s="65">
        <f t="shared" si="7"/>
        <v>500</v>
      </c>
      <c r="K76" s="53">
        <f>VLOOKUP(A76,'GIA BAN'!B73:G148,6,0)*J76</f>
        <v>15350000</v>
      </c>
    </row>
    <row r="77" spans="1:11" s="4" customFormat="1" ht="24.75" customHeight="1" x14ac:dyDescent="0.25">
      <c r="A77" s="64" t="s">
        <v>195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0"/>
      <c r="E77" s="80"/>
      <c r="F77" s="80"/>
      <c r="G77" s="80"/>
      <c r="H77" s="80"/>
      <c r="I77" s="80"/>
      <c r="J77" s="65">
        <f t="shared" si="7"/>
        <v>0</v>
      </c>
      <c r="K77" s="53">
        <f>VLOOKUP(A77,'GIA BAN'!B74:G149,6,0)*J77</f>
        <v>0</v>
      </c>
    </row>
    <row r="78" spans="1:11" s="4" customFormat="1" ht="24.7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0"/>
      <c r="E78" s="80"/>
      <c r="F78" s="80"/>
      <c r="G78" s="80"/>
      <c r="H78" s="80"/>
      <c r="I78" s="80"/>
      <c r="J78" s="65">
        <f t="shared" si="7"/>
        <v>0</v>
      </c>
      <c r="K78" s="53">
        <f>VLOOKUP(A78,'GIA BAN'!B75:G150,6,0)*J78</f>
        <v>0</v>
      </c>
    </row>
    <row r="79" spans="1:11" s="4" customFormat="1" ht="24.7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0"/>
      <c r="E79" s="80"/>
      <c r="F79" s="80"/>
      <c r="G79" s="80"/>
      <c r="H79" s="80"/>
      <c r="I79" s="80"/>
      <c r="J79" s="65">
        <f t="shared" si="7"/>
        <v>0</v>
      </c>
      <c r="K79" s="53">
        <f>VLOOKUP(A79,'GIA BAN'!B76:G151,6,0)*J79</f>
        <v>0</v>
      </c>
    </row>
    <row r="80" spans="1:11" s="4" customFormat="1" ht="24.7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0"/>
      <c r="E80" s="80"/>
      <c r="F80" s="80"/>
      <c r="G80" s="80"/>
      <c r="H80" s="80"/>
      <c r="I80" s="80"/>
      <c r="J80" s="65">
        <f t="shared" si="7"/>
        <v>0</v>
      </c>
      <c r="K80" s="53">
        <f>VLOOKUP(A80,'GIA BAN'!B77:G152,6,0)*J80</f>
        <v>0</v>
      </c>
    </row>
    <row r="81" spans="1:11" s="4" customFormat="1" ht="24.7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0"/>
      <c r="E81" s="80"/>
      <c r="F81" s="80"/>
      <c r="G81" s="80"/>
      <c r="H81" s="80"/>
      <c r="I81" s="80"/>
      <c r="J81" s="65">
        <f t="shared" si="7"/>
        <v>0</v>
      </c>
      <c r="K81" s="53">
        <f>VLOOKUP(A81,'GIA BAN'!B78:G153,6,0)*J81</f>
        <v>0</v>
      </c>
    </row>
    <row r="82" spans="1:11" ht="31.5" customHeight="1" x14ac:dyDescent="0.25">
      <c r="A82" s="38"/>
      <c r="B82" s="38"/>
      <c r="C82" s="39"/>
      <c r="D82" s="37"/>
      <c r="E82" s="37"/>
      <c r="F82" s="37"/>
      <c r="G82" s="37"/>
      <c r="H82" s="37"/>
      <c r="I82" s="37"/>
      <c r="J82" s="47">
        <f t="shared" ref="J82:K82" si="8">SUM(J7:J81)</f>
        <v>4840</v>
      </c>
      <c r="K82" s="47">
        <f t="shared" si="8"/>
        <v>132777000</v>
      </c>
    </row>
    <row r="83" spans="1:11" s="4" customFormat="1" ht="30.75" customHeight="1" x14ac:dyDescent="0.25">
      <c r="A83" s="11"/>
      <c r="D83" s="76"/>
      <c r="E83" s="76"/>
      <c r="F83" s="76"/>
      <c r="G83" s="76"/>
      <c r="H83" s="76"/>
      <c r="I83" s="76"/>
      <c r="J83" s="76"/>
      <c r="K83" s="76"/>
    </row>
    <row r="84" spans="1:11" ht="30.75" customHeight="1" x14ac:dyDescent="0.25"/>
  </sheetData>
  <mergeCells count="4">
    <mergeCell ref="A4:A5"/>
    <mergeCell ref="B4:B5"/>
    <mergeCell ref="C4:C5"/>
    <mergeCell ref="J4:K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3"/>
  <sheetViews>
    <sheetView zoomScale="85" zoomScaleNormal="85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H13" sqref="H13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7.140625" style="2" customWidth="1"/>
    <col min="4" max="4" width="11.7109375" style="2" customWidth="1"/>
    <col min="5" max="5" width="12.5703125" style="2" bestFit="1" customWidth="1"/>
    <col min="6" max="6" width="11.7109375" style="2" customWidth="1"/>
    <col min="7" max="7" width="9.140625" style="2" customWidth="1"/>
    <col min="8" max="8" width="16.7109375" style="3" bestFit="1" customWidth="1"/>
    <col min="9" max="16384" width="9" style="2"/>
  </cols>
  <sheetData>
    <row r="1" spans="1:8" ht="31.5" customHeight="1" x14ac:dyDescent="0.25">
      <c r="A1" s="17" t="s">
        <v>122</v>
      </c>
      <c r="B1" s="17"/>
      <c r="H1" s="2"/>
    </row>
    <row r="2" spans="1:8" ht="31.5" customHeight="1" x14ac:dyDescent="0.25">
      <c r="A2" s="28" t="s">
        <v>204</v>
      </c>
      <c r="B2" s="28"/>
      <c r="C2" s="45" t="s">
        <v>144</v>
      </c>
      <c r="D2" s="18">
        <f>SUMPRODUCT('GIA BAN'!$G$4:$G$79,D7:D82)</f>
        <v>49980000</v>
      </c>
      <c r="E2" s="18">
        <f>SUMPRODUCT('GIA BAN'!$G$4:$G$79,E7:E82)</f>
        <v>36270000</v>
      </c>
      <c r="F2" s="18">
        <f>SUMPRODUCT('GIA BAN'!$G$4:$G$79,F7:F82)</f>
        <v>32937000</v>
      </c>
      <c r="G2" s="41"/>
      <c r="H2" s="74">
        <f>SUM(D2:F2)</f>
        <v>119187000</v>
      </c>
    </row>
    <row r="3" spans="1:8" ht="31.5" customHeight="1" x14ac:dyDescent="0.25">
      <c r="A3" s="29"/>
      <c r="B3" s="29"/>
      <c r="C3" s="46" t="s">
        <v>145</v>
      </c>
      <c r="D3" s="36">
        <f>D2-(D2*6%)</f>
        <v>46981200</v>
      </c>
      <c r="E3" s="36">
        <f t="shared" ref="E3:F3" si="0">E2-(E2*6%)</f>
        <v>34093800</v>
      </c>
      <c r="F3" s="36">
        <f t="shared" si="0"/>
        <v>30960780</v>
      </c>
      <c r="G3" s="41"/>
      <c r="H3" s="75">
        <f>SUM(D3:F3)</f>
        <v>112035780</v>
      </c>
    </row>
    <row r="4" spans="1:8" s="4" customFormat="1" ht="29.25" customHeight="1" x14ac:dyDescent="0.25">
      <c r="A4" s="121" t="s">
        <v>120</v>
      </c>
      <c r="B4" s="121" t="s">
        <v>0</v>
      </c>
      <c r="C4" s="113" t="s">
        <v>146</v>
      </c>
      <c r="D4" s="84">
        <v>42756</v>
      </c>
      <c r="E4" s="84">
        <v>42781</v>
      </c>
      <c r="F4" s="84">
        <v>42790</v>
      </c>
      <c r="G4" s="123"/>
      <c r="H4" s="123"/>
    </row>
    <row r="5" spans="1:8" s="4" customFormat="1" ht="29.25" customHeight="1" x14ac:dyDescent="0.25">
      <c r="A5" s="122"/>
      <c r="B5" s="122"/>
      <c r="C5" s="114"/>
      <c r="D5" s="81" t="s">
        <v>181</v>
      </c>
      <c r="E5" s="81" t="s">
        <v>182</v>
      </c>
      <c r="F5" s="81" t="s">
        <v>183</v>
      </c>
      <c r="G5" s="91"/>
      <c r="H5" s="90"/>
    </row>
    <row r="6" spans="1:8" s="4" customFormat="1" ht="24.75" customHeight="1" x14ac:dyDescent="0.25">
      <c r="A6" s="15"/>
      <c r="B6" s="70" t="s">
        <v>1</v>
      </c>
      <c r="C6" s="71"/>
      <c r="D6" s="82"/>
      <c r="E6" s="82"/>
      <c r="F6" s="82"/>
      <c r="G6" s="73" t="s">
        <v>151</v>
      </c>
      <c r="H6" s="72"/>
    </row>
    <row r="7" spans="1:8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0"/>
      <c r="E7" s="80">
        <v>200</v>
      </c>
      <c r="F7" s="80">
        <v>200</v>
      </c>
      <c r="G7" s="65">
        <f t="shared" ref="G7:G38" si="1">SUM(D7:F7)</f>
        <v>400</v>
      </c>
      <c r="H7" s="53">
        <f>VLOOKUP(A7,'GIA BAN'!B4:G79,6,0)*G7</f>
        <v>9320000</v>
      </c>
    </row>
    <row r="8" spans="1:8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0">
        <v>250</v>
      </c>
      <c r="E8" s="80">
        <v>300</v>
      </c>
      <c r="F8" s="80">
        <v>200</v>
      </c>
      <c r="G8" s="65">
        <f t="shared" si="1"/>
        <v>750</v>
      </c>
      <c r="H8" s="53">
        <f>VLOOKUP(A8,'GIA BAN'!B5:G80,6,0)*G8</f>
        <v>17475000</v>
      </c>
    </row>
    <row r="9" spans="1:8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0">
        <v>250</v>
      </c>
      <c r="E9" s="80">
        <v>300</v>
      </c>
      <c r="F9" s="80">
        <v>200</v>
      </c>
      <c r="G9" s="65">
        <f t="shared" si="1"/>
        <v>750</v>
      </c>
      <c r="H9" s="53">
        <f>VLOOKUP(A9,'GIA BAN'!B6:G81,6,0)*G9</f>
        <v>17475000</v>
      </c>
    </row>
    <row r="10" spans="1:8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0">
        <v>250</v>
      </c>
      <c r="E10" s="80">
        <v>300</v>
      </c>
      <c r="F10" s="80">
        <v>200</v>
      </c>
      <c r="G10" s="65">
        <f t="shared" si="1"/>
        <v>750</v>
      </c>
      <c r="H10" s="53">
        <f>VLOOKUP(A10,'GIA BAN'!B7:G82,6,0)*G10</f>
        <v>17475000</v>
      </c>
    </row>
    <row r="11" spans="1:8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0">
        <v>120</v>
      </c>
      <c r="E11" s="80"/>
      <c r="F11" s="80"/>
      <c r="G11" s="65">
        <f t="shared" si="1"/>
        <v>120</v>
      </c>
      <c r="H11" s="53">
        <f>VLOOKUP(A11,'GIA BAN'!B8:G83,6,0)*G11</f>
        <v>3420000</v>
      </c>
    </row>
    <row r="12" spans="1:8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0"/>
      <c r="E12" s="80"/>
      <c r="F12" s="80"/>
      <c r="G12" s="65">
        <f t="shared" si="1"/>
        <v>0</v>
      </c>
      <c r="H12" s="53">
        <f>VLOOKUP(A12,'GIA BAN'!B9:G84,6,0)*G12</f>
        <v>0</v>
      </c>
    </row>
    <row r="13" spans="1:8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0"/>
      <c r="E13" s="80"/>
      <c r="F13" s="80"/>
      <c r="G13" s="65">
        <f t="shared" si="1"/>
        <v>0</v>
      </c>
      <c r="H13" s="53">
        <f>VLOOKUP(A13,'GIA BAN'!B10:G85,6,0)*G13</f>
        <v>0</v>
      </c>
    </row>
    <row r="14" spans="1:8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0"/>
      <c r="E14" s="80"/>
      <c r="F14" s="80"/>
      <c r="G14" s="65">
        <f t="shared" si="1"/>
        <v>0</v>
      </c>
      <c r="H14" s="53">
        <f>VLOOKUP(A14,'GIA BAN'!B11:G86,6,0)*G14</f>
        <v>0</v>
      </c>
    </row>
    <row r="15" spans="1:8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0"/>
      <c r="E15" s="80"/>
      <c r="F15" s="80"/>
      <c r="G15" s="65">
        <f t="shared" si="1"/>
        <v>0</v>
      </c>
      <c r="H15" s="53">
        <f>VLOOKUP(A15,'GIA BAN'!B12:G87,6,0)*G15</f>
        <v>0</v>
      </c>
    </row>
    <row r="16" spans="1:8" s="4" customFormat="1" ht="24.75" customHeight="1" x14ac:dyDescent="0.25">
      <c r="A16" s="15"/>
      <c r="B16" s="16" t="s">
        <v>20</v>
      </c>
      <c r="C16" s="5"/>
      <c r="D16" s="77"/>
      <c r="E16" s="77"/>
      <c r="F16" s="77"/>
      <c r="G16" s="65">
        <f t="shared" si="1"/>
        <v>0</v>
      </c>
      <c r="H16" s="53"/>
    </row>
    <row r="17" spans="1:8" s="4" customFormat="1" ht="24.7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0"/>
      <c r="E17" s="80"/>
      <c r="F17" s="80"/>
      <c r="G17" s="65">
        <f t="shared" si="1"/>
        <v>0</v>
      </c>
      <c r="H17" s="53">
        <f>VLOOKUP(A17,'GIA BAN'!B14:G89,6,0)*G17</f>
        <v>0</v>
      </c>
    </row>
    <row r="18" spans="1:8" s="4" customFormat="1" ht="24.7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0"/>
      <c r="E18" s="80"/>
      <c r="F18" s="80"/>
      <c r="G18" s="65">
        <f t="shared" si="1"/>
        <v>0</v>
      </c>
      <c r="H18" s="53">
        <f>VLOOKUP(A18,'GIA BAN'!B15:G90,6,0)*G18</f>
        <v>0</v>
      </c>
    </row>
    <row r="19" spans="1:8" s="4" customFormat="1" ht="24.7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0"/>
      <c r="E19" s="80"/>
      <c r="F19" s="80"/>
      <c r="G19" s="65">
        <f t="shared" si="1"/>
        <v>0</v>
      </c>
      <c r="H19" s="53">
        <f>VLOOKUP(A19,'GIA BAN'!B16:G91,6,0)*G19</f>
        <v>0</v>
      </c>
    </row>
    <row r="20" spans="1:8" s="4" customFormat="1" ht="24.7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0"/>
      <c r="E20" s="80"/>
      <c r="F20" s="80"/>
      <c r="G20" s="65">
        <f t="shared" si="1"/>
        <v>0</v>
      </c>
      <c r="H20" s="53">
        <f>VLOOKUP(A20,'GIA BAN'!B17:G92,6,0)*G20</f>
        <v>0</v>
      </c>
    </row>
    <row r="21" spans="1:8" s="4" customFormat="1" ht="24.7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0"/>
      <c r="E21" s="80"/>
      <c r="F21" s="80"/>
      <c r="G21" s="65">
        <f t="shared" si="1"/>
        <v>0</v>
      </c>
      <c r="H21" s="53">
        <f>VLOOKUP(A21,'GIA BAN'!B18:G93,6,0)*G21</f>
        <v>0</v>
      </c>
    </row>
    <row r="22" spans="1:8" s="4" customFormat="1" ht="24.7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0"/>
      <c r="E22" s="80"/>
      <c r="F22" s="80"/>
      <c r="G22" s="65">
        <f t="shared" si="1"/>
        <v>0</v>
      </c>
      <c r="H22" s="53">
        <f>VLOOKUP(A22,'GIA BAN'!B19:G94,6,0)*G22</f>
        <v>0</v>
      </c>
    </row>
    <row r="23" spans="1:8" s="4" customFormat="1" ht="24.7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0"/>
      <c r="E23" s="80"/>
      <c r="F23" s="80"/>
      <c r="G23" s="65">
        <f t="shared" si="1"/>
        <v>0</v>
      </c>
      <c r="H23" s="53">
        <f>VLOOKUP(A23,'GIA BAN'!B20:G95,6,0)*G23</f>
        <v>0</v>
      </c>
    </row>
    <row r="24" spans="1:8" s="4" customFormat="1" ht="24.7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0"/>
      <c r="E24" s="80"/>
      <c r="F24" s="80"/>
      <c r="G24" s="65">
        <f t="shared" si="1"/>
        <v>0</v>
      </c>
      <c r="H24" s="53">
        <f>VLOOKUP(A24,'GIA BAN'!B21:G96,6,0)*G24</f>
        <v>0</v>
      </c>
    </row>
    <row r="25" spans="1:8" s="4" customFormat="1" ht="24.7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0"/>
      <c r="E25" s="80"/>
      <c r="F25" s="80"/>
      <c r="G25" s="65">
        <f t="shared" si="1"/>
        <v>0</v>
      </c>
      <c r="H25" s="53">
        <f>VLOOKUP(A25,'GIA BAN'!B22:G97,6,0)*G25</f>
        <v>0</v>
      </c>
    </row>
    <row r="26" spans="1:8" s="4" customFormat="1" ht="24.7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0"/>
      <c r="E26" s="80"/>
      <c r="F26" s="80"/>
      <c r="G26" s="65">
        <f t="shared" si="1"/>
        <v>0</v>
      </c>
      <c r="H26" s="53">
        <f>VLOOKUP(A26,'GIA BAN'!B23:G98,6,0)*G26</f>
        <v>0</v>
      </c>
    </row>
    <row r="27" spans="1:8" s="4" customFormat="1" ht="24.7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0"/>
      <c r="E27" s="80"/>
      <c r="F27" s="80"/>
      <c r="G27" s="65">
        <f t="shared" si="1"/>
        <v>0</v>
      </c>
      <c r="H27" s="53">
        <f>VLOOKUP(A27,'GIA BAN'!B24:G99,6,0)*G27</f>
        <v>0</v>
      </c>
    </row>
    <row r="28" spans="1:8" s="4" customFormat="1" ht="24.75" customHeight="1" x14ac:dyDescent="0.25">
      <c r="A28" s="15"/>
      <c r="B28" s="16" t="s">
        <v>33</v>
      </c>
      <c r="C28" s="8"/>
      <c r="D28" s="80"/>
      <c r="E28" s="80"/>
      <c r="F28" s="80"/>
      <c r="G28" s="65">
        <f t="shared" si="1"/>
        <v>0</v>
      </c>
      <c r="H28" s="53"/>
    </row>
    <row r="29" spans="1:8" s="4" customFormat="1" ht="24.7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0">
        <v>40</v>
      </c>
      <c r="E29" s="80">
        <v>80</v>
      </c>
      <c r="F29" s="80">
        <v>80</v>
      </c>
      <c r="G29" s="65">
        <f t="shared" si="1"/>
        <v>200</v>
      </c>
      <c r="H29" s="53">
        <f>VLOOKUP(A29,'GIA BAN'!B26:G101,6,0)*G29</f>
        <v>5360000</v>
      </c>
    </row>
    <row r="30" spans="1:8" s="4" customFormat="1" ht="24.7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0"/>
      <c r="E30" s="80">
        <v>120</v>
      </c>
      <c r="F30" s="80">
        <v>80</v>
      </c>
      <c r="G30" s="65">
        <f t="shared" si="1"/>
        <v>200</v>
      </c>
      <c r="H30" s="53">
        <f>VLOOKUP(A30,'GIA BAN'!B27:G102,6,0)*G30</f>
        <v>5360000</v>
      </c>
    </row>
    <row r="31" spans="1:8" s="4" customFormat="1" ht="24.7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0">
        <v>40</v>
      </c>
      <c r="E31" s="80">
        <v>120</v>
      </c>
      <c r="F31" s="80">
        <v>80</v>
      </c>
      <c r="G31" s="65">
        <f t="shared" si="1"/>
        <v>240</v>
      </c>
      <c r="H31" s="53">
        <f>VLOOKUP(A31,'GIA BAN'!B28:G103,6,0)*G31</f>
        <v>6336000</v>
      </c>
    </row>
    <row r="32" spans="1:8" s="4" customFormat="1" ht="24.7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0">
        <v>40</v>
      </c>
      <c r="E32" s="80">
        <v>80</v>
      </c>
      <c r="F32" s="80">
        <v>80</v>
      </c>
      <c r="G32" s="65">
        <f t="shared" si="1"/>
        <v>200</v>
      </c>
      <c r="H32" s="53">
        <f>VLOOKUP(A32,'GIA BAN'!B29:G104,6,0)*G32</f>
        <v>5280000</v>
      </c>
    </row>
    <row r="33" spans="1:8" s="4" customFormat="1" ht="24.7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0">
        <v>40</v>
      </c>
      <c r="E33" s="80"/>
      <c r="F33" s="80"/>
      <c r="G33" s="65">
        <f t="shared" si="1"/>
        <v>40</v>
      </c>
      <c r="H33" s="53">
        <f>VLOOKUP(A33,'GIA BAN'!B30:G105,6,0)*G33</f>
        <v>1056000</v>
      </c>
    </row>
    <row r="34" spans="1:8" s="4" customFormat="1" ht="24.75" customHeight="1" x14ac:dyDescent="0.25">
      <c r="A34" s="15"/>
      <c r="B34" s="16" t="s">
        <v>45</v>
      </c>
      <c r="C34" s="8"/>
      <c r="D34" s="80"/>
      <c r="E34" s="80"/>
      <c r="F34" s="80"/>
      <c r="G34" s="65">
        <f t="shared" si="1"/>
        <v>0</v>
      </c>
      <c r="H34" s="53"/>
    </row>
    <row r="35" spans="1:8" s="4" customFormat="1" ht="24.7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0"/>
      <c r="E35" s="80"/>
      <c r="F35" s="80"/>
      <c r="G35" s="65">
        <f t="shared" si="1"/>
        <v>0</v>
      </c>
      <c r="H35" s="53">
        <f>VLOOKUP(A35,'GIA BAN'!B32:G107,6,0)*G35</f>
        <v>0</v>
      </c>
    </row>
    <row r="36" spans="1:8" s="4" customFormat="1" ht="24.7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0">
        <v>90</v>
      </c>
      <c r="E36" s="80"/>
      <c r="F36" s="80"/>
      <c r="G36" s="65">
        <f t="shared" si="1"/>
        <v>90</v>
      </c>
      <c r="H36" s="53">
        <f>VLOOKUP(A36,'GIA BAN'!B33:G108,6,0)*G36</f>
        <v>1350000</v>
      </c>
    </row>
    <row r="37" spans="1:8" s="4" customFormat="1" ht="24.7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0"/>
      <c r="E37" s="80"/>
      <c r="F37" s="80"/>
      <c r="G37" s="65">
        <f t="shared" si="1"/>
        <v>0</v>
      </c>
      <c r="H37" s="53">
        <f>VLOOKUP(A37,'GIA BAN'!B34:G109,6,0)*G37</f>
        <v>0</v>
      </c>
    </row>
    <row r="38" spans="1:8" s="4" customFormat="1" ht="24.7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0"/>
      <c r="E38" s="80"/>
      <c r="F38" s="80"/>
      <c r="G38" s="65">
        <f t="shared" si="1"/>
        <v>0</v>
      </c>
      <c r="H38" s="53">
        <f>VLOOKUP(A38,'GIA BAN'!B35:G110,6,0)*G38</f>
        <v>0</v>
      </c>
    </row>
    <row r="39" spans="1:8" s="4" customFormat="1" ht="24.7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0">
        <v>150</v>
      </c>
      <c r="E39" s="80"/>
      <c r="F39" s="80"/>
      <c r="G39" s="65">
        <f t="shared" ref="G39:G70" si="2">SUM(D39:F39)</f>
        <v>150</v>
      </c>
      <c r="H39" s="53">
        <f>VLOOKUP(A39,'GIA BAN'!B36:G111,6,0)*G39</f>
        <v>4230000</v>
      </c>
    </row>
    <row r="40" spans="1:8" s="4" customFormat="1" ht="24.7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0"/>
      <c r="E40" s="80"/>
      <c r="F40" s="80"/>
      <c r="G40" s="65">
        <f t="shared" si="2"/>
        <v>0</v>
      </c>
      <c r="H40" s="53">
        <f>VLOOKUP(A40,'GIA BAN'!B37:G112,6,0)*G40</f>
        <v>0</v>
      </c>
    </row>
    <row r="41" spans="1:8" s="4" customFormat="1" ht="24.7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0"/>
      <c r="E41" s="80"/>
      <c r="F41" s="80"/>
      <c r="G41" s="65">
        <f t="shared" si="2"/>
        <v>0</v>
      </c>
      <c r="H41" s="53">
        <f>VLOOKUP(A41,'GIA BAN'!B38:G113,6,0)*G41</f>
        <v>0</v>
      </c>
    </row>
    <row r="42" spans="1:8" s="4" customFormat="1" ht="24.7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0"/>
      <c r="E42" s="80"/>
      <c r="F42" s="80"/>
      <c r="G42" s="65">
        <f t="shared" si="2"/>
        <v>0</v>
      </c>
      <c r="H42" s="53">
        <f>VLOOKUP(A42,'GIA BAN'!B39:G114,6,0)*G42</f>
        <v>0</v>
      </c>
    </row>
    <row r="43" spans="1:8" s="4" customFormat="1" ht="24.7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0">
        <v>150</v>
      </c>
      <c r="E43" s="80"/>
      <c r="F43" s="80"/>
      <c r="G43" s="65">
        <f t="shared" si="2"/>
        <v>150</v>
      </c>
      <c r="H43" s="53">
        <f>VLOOKUP(A43,'GIA BAN'!B40:G115,6,0)*G43</f>
        <v>4035000</v>
      </c>
    </row>
    <row r="44" spans="1:8" s="4" customFormat="1" ht="24.7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0"/>
      <c r="E44" s="80"/>
      <c r="F44" s="80"/>
      <c r="G44" s="65">
        <f t="shared" si="2"/>
        <v>0</v>
      </c>
      <c r="H44" s="53">
        <f>VLOOKUP(A44,'GIA BAN'!B41:G116,6,0)*G44</f>
        <v>0</v>
      </c>
    </row>
    <row r="45" spans="1:8" s="4" customFormat="1" ht="24.7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0"/>
      <c r="E45" s="80"/>
      <c r="F45" s="80">
        <v>50</v>
      </c>
      <c r="G45" s="65">
        <f t="shared" si="2"/>
        <v>50</v>
      </c>
      <c r="H45" s="53">
        <f>VLOOKUP(A45,'GIA BAN'!B42:G117,6,0)*G45</f>
        <v>1535000</v>
      </c>
    </row>
    <row r="46" spans="1:8" s="4" customFormat="1" ht="24.7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0"/>
      <c r="E46" s="80"/>
      <c r="F46" s="80">
        <v>50</v>
      </c>
      <c r="G46" s="65">
        <f t="shared" si="2"/>
        <v>50</v>
      </c>
      <c r="H46" s="53">
        <f>VLOOKUP(A46,'GIA BAN'!B43:G118,6,0)*G46</f>
        <v>1505000</v>
      </c>
    </row>
    <row r="47" spans="1:8" s="4" customFormat="1" ht="24.7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0"/>
      <c r="E47" s="80"/>
      <c r="F47" s="80">
        <v>50</v>
      </c>
      <c r="G47" s="65">
        <f t="shared" si="2"/>
        <v>50</v>
      </c>
      <c r="H47" s="53">
        <f>VLOOKUP(A47,'GIA BAN'!B44:G119,6,0)*G47</f>
        <v>1605000</v>
      </c>
    </row>
    <row r="48" spans="1:8" s="4" customFormat="1" ht="24.7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0"/>
      <c r="E48" s="80"/>
      <c r="F48" s="80"/>
      <c r="G48" s="65">
        <f t="shared" si="2"/>
        <v>0</v>
      </c>
      <c r="H48" s="53">
        <f>VLOOKUP(A48,'GIA BAN'!B45:G120,6,0)*G48</f>
        <v>0</v>
      </c>
    </row>
    <row r="49" spans="1:8" s="4" customFormat="1" ht="24.7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0"/>
      <c r="E49" s="80"/>
      <c r="F49" s="80"/>
      <c r="G49" s="65">
        <f t="shared" si="2"/>
        <v>0</v>
      </c>
      <c r="H49" s="53">
        <f>VLOOKUP(A49,'GIA BAN'!B46:G121,6,0)*G49</f>
        <v>0</v>
      </c>
    </row>
    <row r="50" spans="1:8" s="4" customFormat="1" ht="24.7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0"/>
      <c r="E50" s="80"/>
      <c r="F50" s="80"/>
      <c r="G50" s="65">
        <f t="shared" si="2"/>
        <v>0</v>
      </c>
      <c r="H50" s="53">
        <f>VLOOKUP(A50,'GIA BAN'!B47:G122,6,0)*G50</f>
        <v>0</v>
      </c>
    </row>
    <row r="51" spans="1:8" s="4" customFormat="1" ht="24.75" customHeight="1" x14ac:dyDescent="0.25">
      <c r="A51" s="10"/>
      <c r="B51" s="16" t="s">
        <v>77</v>
      </c>
      <c r="C51" s="5"/>
      <c r="D51" s="80"/>
      <c r="E51" s="80"/>
      <c r="F51" s="80"/>
      <c r="G51" s="65">
        <f t="shared" si="2"/>
        <v>0</v>
      </c>
      <c r="H51" s="53"/>
    </row>
    <row r="52" spans="1:8" s="4" customFormat="1" ht="24.7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0"/>
      <c r="E52" s="80"/>
      <c r="F52" s="80"/>
      <c r="G52" s="65">
        <f t="shared" si="2"/>
        <v>0</v>
      </c>
      <c r="H52" s="53">
        <f>VLOOKUP(A52,'GIA BAN'!B49:G124,6,0)*G52</f>
        <v>0</v>
      </c>
    </row>
    <row r="53" spans="1:8" s="4" customFormat="1" ht="24.7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0"/>
      <c r="E53" s="80"/>
      <c r="F53" s="80">
        <v>60</v>
      </c>
      <c r="G53" s="65">
        <f t="shared" si="2"/>
        <v>60</v>
      </c>
      <c r="H53" s="53">
        <f>VLOOKUP(A53,'GIA BAN'!B50:G125,6,0)*G53</f>
        <v>1140000</v>
      </c>
    </row>
    <row r="54" spans="1:8" s="4" customFormat="1" ht="24.7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0"/>
      <c r="E54" s="80"/>
      <c r="F54" s="80"/>
      <c r="G54" s="65">
        <f t="shared" si="2"/>
        <v>0</v>
      </c>
      <c r="H54" s="53">
        <f>VLOOKUP(A54,'GIA BAN'!B51:G126,6,0)*G54</f>
        <v>0</v>
      </c>
    </row>
    <row r="55" spans="1:8" s="4" customFormat="1" ht="24.7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0"/>
      <c r="E55" s="80"/>
      <c r="F55" s="80"/>
      <c r="G55" s="65">
        <f t="shared" si="2"/>
        <v>0</v>
      </c>
      <c r="H55" s="53">
        <f>VLOOKUP(A55,'GIA BAN'!B52:G127,6,0)*G55</f>
        <v>0</v>
      </c>
    </row>
    <row r="56" spans="1:8" s="4" customFormat="1" ht="24.75" customHeight="1" x14ac:dyDescent="0.25">
      <c r="A56" s="15"/>
      <c r="B56" s="16" t="s">
        <v>84</v>
      </c>
      <c r="C56" s="5"/>
      <c r="D56" s="80"/>
      <c r="E56" s="80"/>
      <c r="F56" s="80"/>
      <c r="G56" s="65">
        <f t="shared" si="2"/>
        <v>0</v>
      </c>
      <c r="H56" s="53"/>
    </row>
    <row r="57" spans="1:8" s="4" customFormat="1" ht="24.7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0"/>
      <c r="E57" s="80"/>
      <c r="F57" s="80"/>
      <c r="G57" s="65">
        <f t="shared" si="2"/>
        <v>0</v>
      </c>
      <c r="H57" s="53">
        <f>VLOOKUP(A57,'GIA BAN'!B54:G129,6,0)*G57</f>
        <v>0</v>
      </c>
    </row>
    <row r="58" spans="1:8" s="4" customFormat="1" ht="24.7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0"/>
      <c r="E58" s="80"/>
      <c r="F58" s="80"/>
      <c r="G58" s="65">
        <f t="shared" si="2"/>
        <v>0</v>
      </c>
      <c r="H58" s="53">
        <f>VLOOKUP(A58,'GIA BAN'!B55:G130,6,0)*G58</f>
        <v>0</v>
      </c>
    </row>
    <row r="59" spans="1:8" s="4" customFormat="1" ht="24.7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0"/>
      <c r="E59" s="80"/>
      <c r="F59" s="80"/>
      <c r="G59" s="65">
        <f t="shared" si="2"/>
        <v>0</v>
      </c>
      <c r="H59" s="53">
        <f>VLOOKUP(A59,'GIA BAN'!B56:G131,6,0)*G59</f>
        <v>0</v>
      </c>
    </row>
    <row r="60" spans="1:8" s="4" customFormat="1" ht="24.7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0"/>
      <c r="E60" s="80"/>
      <c r="F60" s="80"/>
      <c r="G60" s="65">
        <f t="shared" si="2"/>
        <v>0</v>
      </c>
      <c r="H60" s="53">
        <f>VLOOKUP(A60,'GIA BAN'!B57:G132,6,0)*G60</f>
        <v>0</v>
      </c>
    </row>
    <row r="61" spans="1:8" s="4" customFormat="1" ht="24.7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0"/>
      <c r="E61" s="80"/>
      <c r="F61" s="80"/>
      <c r="G61" s="65">
        <f t="shared" si="2"/>
        <v>0</v>
      </c>
      <c r="H61" s="53">
        <f>VLOOKUP(A61,'GIA BAN'!B58:G133,6,0)*G61</f>
        <v>0</v>
      </c>
    </row>
    <row r="62" spans="1:8" s="4" customFormat="1" ht="24.7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0"/>
      <c r="E62" s="80"/>
      <c r="F62" s="80"/>
      <c r="G62" s="65">
        <f t="shared" si="2"/>
        <v>0</v>
      </c>
      <c r="H62" s="53">
        <f>VLOOKUP(A62,'GIA BAN'!B59:G134,6,0)*G62</f>
        <v>0</v>
      </c>
    </row>
    <row r="63" spans="1:8" s="4" customFormat="1" ht="24.7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0"/>
      <c r="E63" s="80"/>
      <c r="F63" s="80"/>
      <c r="G63" s="65">
        <f t="shared" si="2"/>
        <v>0</v>
      </c>
      <c r="H63" s="53">
        <f>VLOOKUP(A63,'GIA BAN'!B60:G135,6,0)*G63</f>
        <v>0</v>
      </c>
    </row>
    <row r="64" spans="1:8" s="4" customFormat="1" ht="24.75" customHeight="1" x14ac:dyDescent="0.25">
      <c r="A64" s="15"/>
      <c r="B64" s="16" t="s">
        <v>97</v>
      </c>
      <c r="C64" s="8"/>
      <c r="D64" s="80"/>
      <c r="E64" s="80"/>
      <c r="F64" s="80"/>
      <c r="G64" s="65">
        <f t="shared" si="2"/>
        <v>0</v>
      </c>
      <c r="H64" s="53"/>
    </row>
    <row r="65" spans="1:8" s="4" customFormat="1" ht="24.7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0"/>
      <c r="E65" s="80"/>
      <c r="F65" s="80"/>
      <c r="G65" s="65">
        <f t="shared" si="2"/>
        <v>0</v>
      </c>
      <c r="H65" s="53">
        <f>VLOOKUP(A65,'GIA BAN'!B62:G137,6,0)*G65</f>
        <v>0</v>
      </c>
    </row>
    <row r="66" spans="1:8" s="4" customFormat="1" ht="24.7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0">
        <v>100</v>
      </c>
      <c r="E66" s="80"/>
      <c r="F66" s="80"/>
      <c r="G66" s="65">
        <f t="shared" si="2"/>
        <v>100</v>
      </c>
      <c r="H66" s="53">
        <f>VLOOKUP(A66,'GIA BAN'!B63:G138,6,0)*G66</f>
        <v>2450000</v>
      </c>
    </row>
    <row r="67" spans="1:8" s="4" customFormat="1" ht="24.7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0">
        <v>240</v>
      </c>
      <c r="E67" s="80"/>
      <c r="F67" s="80"/>
      <c r="G67" s="65">
        <f t="shared" si="2"/>
        <v>240</v>
      </c>
      <c r="H67" s="53">
        <f>VLOOKUP(A67,'GIA BAN'!B64:G139,6,0)*G67</f>
        <v>3816000</v>
      </c>
    </row>
    <row r="68" spans="1:8" s="4" customFormat="1" ht="24.7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0"/>
      <c r="E68" s="80"/>
      <c r="F68" s="80"/>
      <c r="G68" s="65">
        <f t="shared" si="2"/>
        <v>0</v>
      </c>
      <c r="H68" s="53">
        <f>VLOOKUP(A68,'GIA BAN'!B65:G140,6,0)*G68</f>
        <v>0</v>
      </c>
    </row>
    <row r="69" spans="1:8" s="4" customFormat="1" ht="24.7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0">
        <v>240</v>
      </c>
      <c r="E69" s="80"/>
      <c r="F69" s="80"/>
      <c r="G69" s="65">
        <f t="shared" si="2"/>
        <v>240</v>
      </c>
      <c r="H69" s="53">
        <f>VLOOKUP(A69,'GIA BAN'!B66:G141,6,0)*G69</f>
        <v>4440000</v>
      </c>
    </row>
    <row r="70" spans="1:8" s="4" customFormat="1" ht="24.7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0"/>
      <c r="E70" s="80"/>
      <c r="F70" s="80"/>
      <c r="G70" s="65">
        <f t="shared" si="2"/>
        <v>0</v>
      </c>
      <c r="H70" s="53">
        <f>VLOOKUP(A70,'GIA BAN'!B67:G142,6,0)*G70</f>
        <v>0</v>
      </c>
    </row>
    <row r="71" spans="1:8" s="4" customFormat="1" ht="24.7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0"/>
      <c r="E71" s="80"/>
      <c r="F71" s="80"/>
      <c r="G71" s="65">
        <f t="shared" ref="G71:G81" si="3">SUM(D71:F71)</f>
        <v>0</v>
      </c>
      <c r="H71" s="53">
        <f>VLOOKUP(A71,'GIA BAN'!B68:G143,6,0)*G71</f>
        <v>0</v>
      </c>
    </row>
    <row r="72" spans="1:8" s="4" customFormat="1" ht="24.7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0">
        <v>120</v>
      </c>
      <c r="E72" s="80"/>
      <c r="F72" s="80"/>
      <c r="G72" s="65">
        <f t="shared" si="3"/>
        <v>120</v>
      </c>
      <c r="H72" s="53">
        <f>VLOOKUP(A72,'GIA BAN'!B69:G144,6,0)*G72</f>
        <v>4524000</v>
      </c>
    </row>
    <row r="73" spans="1:8" s="4" customFormat="1" ht="24.7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0"/>
      <c r="E73" s="80"/>
      <c r="F73" s="80"/>
      <c r="G73" s="65">
        <f t="shared" si="3"/>
        <v>0</v>
      </c>
      <c r="H73" s="53">
        <f>VLOOKUP(A73,'GIA BAN'!B70:G145,6,0)*G73</f>
        <v>0</v>
      </c>
    </row>
    <row r="74" spans="1:8" s="4" customFormat="1" ht="24.75" customHeight="1" x14ac:dyDescent="0.25">
      <c r="A74" s="15"/>
      <c r="B74" s="16" t="s">
        <v>113</v>
      </c>
      <c r="C74" s="8"/>
      <c r="D74" s="80"/>
      <c r="E74" s="80"/>
      <c r="F74" s="80"/>
      <c r="G74" s="65">
        <f t="shared" si="3"/>
        <v>0</v>
      </c>
      <c r="H74" s="53"/>
    </row>
    <row r="75" spans="1:8" s="4" customFormat="1" ht="24.7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0"/>
      <c r="E75" s="80"/>
      <c r="F75" s="80"/>
      <c r="G75" s="65">
        <f t="shared" si="3"/>
        <v>0</v>
      </c>
      <c r="H75" s="53">
        <f>VLOOKUP(A75,'GIA BAN'!B72:G147,6,0)*G75</f>
        <v>0</v>
      </c>
    </row>
    <row r="76" spans="1:8" s="4" customFormat="1" ht="24.7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0"/>
      <c r="E76" s="80"/>
      <c r="F76" s="80"/>
      <c r="G76" s="65">
        <f t="shared" si="3"/>
        <v>0</v>
      </c>
      <c r="H76" s="53">
        <f>VLOOKUP(A76,'GIA BAN'!B73:G148,6,0)*G76</f>
        <v>0</v>
      </c>
    </row>
    <row r="77" spans="1:8" s="4" customFormat="1" ht="24.75" customHeight="1" x14ac:dyDescent="0.25">
      <c r="A77" s="64" t="s">
        <v>195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0"/>
      <c r="E77" s="80"/>
      <c r="F77" s="80"/>
      <c r="G77" s="65">
        <f t="shared" si="3"/>
        <v>0</v>
      </c>
      <c r="H77" s="53">
        <f>VLOOKUP(A77,'GIA BAN'!B74:G149,6,0)*G77</f>
        <v>0</v>
      </c>
    </row>
    <row r="78" spans="1:8" s="4" customFormat="1" ht="24.7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0"/>
      <c r="E78" s="80"/>
      <c r="F78" s="80"/>
      <c r="G78" s="65">
        <f t="shared" si="3"/>
        <v>0</v>
      </c>
      <c r="H78" s="53">
        <f>VLOOKUP(A78,'GIA BAN'!B75:G150,6,0)*G78</f>
        <v>0</v>
      </c>
    </row>
    <row r="79" spans="1:8" s="4" customFormat="1" ht="24.7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0"/>
      <c r="E79" s="80"/>
      <c r="F79" s="80"/>
      <c r="G79" s="65">
        <f t="shared" si="3"/>
        <v>0</v>
      </c>
      <c r="H79" s="53">
        <f>VLOOKUP(A79,'GIA BAN'!B76:G151,6,0)*G79</f>
        <v>0</v>
      </c>
    </row>
    <row r="80" spans="1:8" s="4" customFormat="1" ht="24.7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0"/>
      <c r="E80" s="80"/>
      <c r="F80" s="80"/>
      <c r="G80" s="65">
        <f t="shared" si="3"/>
        <v>0</v>
      </c>
      <c r="H80" s="53">
        <f>VLOOKUP(A80,'GIA BAN'!B77:G152,6,0)*G80</f>
        <v>0</v>
      </c>
    </row>
    <row r="81" spans="1:8" s="4" customFormat="1" ht="24.7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0"/>
      <c r="E81" s="80"/>
      <c r="F81" s="80"/>
      <c r="G81" s="65">
        <f t="shared" si="3"/>
        <v>0</v>
      </c>
      <c r="H81" s="53">
        <f>VLOOKUP(A81,'GIA BAN'!B78:G153,6,0)*G81</f>
        <v>0</v>
      </c>
    </row>
    <row r="82" spans="1:8" ht="25.5" x14ac:dyDescent="0.25">
      <c r="A82" s="38"/>
      <c r="B82" s="38"/>
      <c r="C82" s="39"/>
      <c r="D82" s="37"/>
      <c r="E82" s="37"/>
      <c r="F82" s="37"/>
      <c r="G82" s="47">
        <f t="shared" ref="G82:H82" si="4">SUM(G7:G81)</f>
        <v>4950</v>
      </c>
      <c r="H82" s="47">
        <f t="shared" si="4"/>
        <v>119187000</v>
      </c>
    </row>
    <row r="83" spans="1:8" s="4" customFormat="1" ht="27.75" customHeight="1" x14ac:dyDescent="0.25">
      <c r="A83" s="11"/>
      <c r="H83" s="3"/>
    </row>
  </sheetData>
  <mergeCells count="4">
    <mergeCell ref="A4:A5"/>
    <mergeCell ref="B4:B5"/>
    <mergeCell ref="C4:C5"/>
    <mergeCell ref="G4:H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4"/>
  <sheetViews>
    <sheetView zoomScale="85" zoomScaleNormal="85" workbookViewId="0">
      <pane xSplit="3" ySplit="5" topLeftCell="D64" activePane="bottomRight" state="frozen"/>
      <selection pane="topRight" activeCell="D1" sqref="D1"/>
      <selection pane="bottomLeft" activeCell="A6" sqref="A6"/>
      <selection pane="bottomRight" activeCell="K85" sqref="K85:K86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6" width="13.7109375" style="2" bestFit="1" customWidth="1"/>
    <col min="7" max="7" width="12.5703125" style="2" bestFit="1" customWidth="1"/>
    <col min="8" max="11" width="12.5703125" style="2" customWidth="1"/>
    <col min="12" max="12" width="12.5703125" style="2" bestFit="1" customWidth="1"/>
    <col min="13" max="13" width="9.140625" style="2" customWidth="1"/>
    <col min="14" max="14" width="16" style="3" customWidth="1"/>
    <col min="15" max="16384" width="9" style="2"/>
  </cols>
  <sheetData>
    <row r="1" spans="1:14" ht="31.5" customHeight="1" x14ac:dyDescent="0.25">
      <c r="A1" s="17" t="s">
        <v>122</v>
      </c>
      <c r="B1" s="17"/>
      <c r="N1" s="2"/>
    </row>
    <row r="2" spans="1:14" ht="31.5" customHeight="1" x14ac:dyDescent="0.25">
      <c r="A2" s="28" t="s">
        <v>210</v>
      </c>
      <c r="B2" s="28"/>
      <c r="C2" s="45" t="s">
        <v>144</v>
      </c>
      <c r="D2" s="18">
        <f>SUMPRODUCT('GIA BAN'!$G$4:$G$79,D7:D82)</f>
        <v>54504000</v>
      </c>
      <c r="E2" s="18">
        <f>SUMPRODUCT('GIA BAN'!$G$4:$G$79,E7:E82)</f>
        <v>44306000</v>
      </c>
      <c r="F2" s="18">
        <f>SUMPRODUCT('GIA BAN'!$G$4:$G$79,F7:F82)</f>
        <v>54417000</v>
      </c>
      <c r="G2" s="18">
        <f>SUMPRODUCT('GIA BAN'!$G$4:$G$79,G7:G82)</f>
        <v>39011000</v>
      </c>
      <c r="H2" s="18">
        <f>SUMPRODUCT('GIA BAN'!$G$4:$G$79,H7:H82)</f>
        <v>68609000</v>
      </c>
      <c r="I2" s="18">
        <f>SUMPRODUCT('GIA BAN'!$G$4:$G$79,I7:I82)</f>
        <v>67115000</v>
      </c>
      <c r="J2" s="18">
        <f>SUMPRODUCT('GIA BAN'!$G$4:$G$79,J7:J82)</f>
        <v>66461000</v>
      </c>
      <c r="K2" s="18">
        <f>SUMPRODUCT('GIA BAN'!$G$4:$G$79,K7:K82)</f>
        <v>20058000</v>
      </c>
      <c r="L2" s="18">
        <f>SUMPRODUCT('GIA BAN'!$G$4:$G$79,L7:L82)</f>
        <v>0</v>
      </c>
      <c r="M2" s="41"/>
      <c r="N2" s="74">
        <f>SUM(D2:L2)</f>
        <v>414481000</v>
      </c>
    </row>
    <row r="3" spans="1:14" ht="31.5" customHeight="1" x14ac:dyDescent="0.25">
      <c r="A3" s="29"/>
      <c r="B3" s="29"/>
      <c r="C3" s="46" t="s">
        <v>145</v>
      </c>
      <c r="D3" s="36">
        <f>D2-(D2*6%)</f>
        <v>51233760</v>
      </c>
      <c r="E3" s="36">
        <f t="shared" ref="E3:F3" si="0">E2-(E2*6%)</f>
        <v>41647640</v>
      </c>
      <c r="F3" s="36">
        <f t="shared" si="0"/>
        <v>51151980</v>
      </c>
      <c r="G3" s="36">
        <f t="shared" ref="G3:L3" si="1">G2-(G2*6%)</f>
        <v>36670340</v>
      </c>
      <c r="H3" s="36">
        <f t="shared" si="1"/>
        <v>64492460</v>
      </c>
      <c r="I3" s="36">
        <f t="shared" si="1"/>
        <v>63088100</v>
      </c>
      <c r="J3" s="36">
        <f t="shared" si="1"/>
        <v>62473340</v>
      </c>
      <c r="K3" s="36">
        <f t="shared" si="1"/>
        <v>18854520</v>
      </c>
      <c r="L3" s="36">
        <f t="shared" si="1"/>
        <v>0</v>
      </c>
      <c r="M3" s="41"/>
      <c r="N3" s="75">
        <f>SUM(D3:L3)</f>
        <v>389612140</v>
      </c>
    </row>
    <row r="4" spans="1:14" s="4" customFormat="1" ht="29.25" customHeight="1" x14ac:dyDescent="0.25">
      <c r="A4" s="121" t="s">
        <v>120</v>
      </c>
      <c r="B4" s="121" t="s">
        <v>0</v>
      </c>
      <c r="C4" s="113" t="s">
        <v>146</v>
      </c>
      <c r="D4" s="84">
        <v>42755</v>
      </c>
      <c r="E4" s="84">
        <v>42774</v>
      </c>
      <c r="F4" s="84">
        <v>42776</v>
      </c>
      <c r="G4" s="84">
        <v>42777</v>
      </c>
      <c r="H4" s="84">
        <v>42777</v>
      </c>
      <c r="I4" s="84">
        <v>42777</v>
      </c>
      <c r="J4" s="84">
        <v>42777</v>
      </c>
      <c r="K4" s="84">
        <v>42793</v>
      </c>
      <c r="L4" s="84">
        <v>42793</v>
      </c>
      <c r="M4" s="123"/>
      <c r="N4" s="123"/>
    </row>
    <row r="5" spans="1:14" s="4" customFormat="1" ht="29.25" customHeight="1" x14ac:dyDescent="0.25">
      <c r="A5" s="122"/>
      <c r="B5" s="122"/>
      <c r="C5" s="114"/>
      <c r="D5" s="81" t="s">
        <v>184</v>
      </c>
      <c r="E5" s="81" t="s">
        <v>185</v>
      </c>
      <c r="F5" s="81" t="s">
        <v>186</v>
      </c>
      <c r="G5" s="81" t="s">
        <v>187</v>
      </c>
      <c r="H5" s="81" t="s">
        <v>205</v>
      </c>
      <c r="I5" s="81" t="s">
        <v>206</v>
      </c>
      <c r="J5" s="81" t="s">
        <v>207</v>
      </c>
      <c r="K5" s="81" t="s">
        <v>208</v>
      </c>
      <c r="L5" s="81" t="s">
        <v>209</v>
      </c>
      <c r="M5" s="91"/>
      <c r="N5" s="90"/>
    </row>
    <row r="6" spans="1:14" s="4" customFormat="1" ht="24.75" customHeight="1" x14ac:dyDescent="0.25">
      <c r="A6" s="15"/>
      <c r="B6" s="70" t="s">
        <v>1</v>
      </c>
      <c r="C6" s="71"/>
      <c r="D6" s="82"/>
      <c r="E6" s="82"/>
      <c r="F6" s="82"/>
      <c r="G6" s="82"/>
      <c r="H6" s="82"/>
      <c r="I6" s="82"/>
      <c r="J6" s="82"/>
      <c r="K6" s="82"/>
      <c r="L6" s="82"/>
      <c r="M6" s="73"/>
      <c r="N6" s="72"/>
    </row>
    <row r="7" spans="1:14" s="11" customFormat="1" ht="24.75" customHeight="1" x14ac:dyDescent="0.25">
      <c r="A7" s="15" t="s">
        <v>2</v>
      </c>
      <c r="B7" s="24" t="str">
        <f>VLOOKUP(A7,'GIA BAN'!B4:G79,2,0)</f>
        <v>Kẹo dừa sữa sầu riêng</v>
      </c>
      <c r="C7" s="8" t="str">
        <f>VLOOKUP(A7,'GIA BAN'!B4:G79,3,0)</f>
        <v>300gr</v>
      </c>
      <c r="D7" s="80"/>
      <c r="E7" s="80"/>
      <c r="F7" s="80"/>
      <c r="G7" s="80"/>
      <c r="H7" s="80"/>
      <c r="I7" s="80">
        <v>100</v>
      </c>
      <c r="J7" s="80">
        <v>100</v>
      </c>
      <c r="K7" s="80"/>
      <c r="L7" s="80"/>
      <c r="M7" s="65">
        <f t="shared" ref="M7:M38" si="2">SUM(D7:L7)</f>
        <v>200</v>
      </c>
      <c r="N7" s="53">
        <f>VLOOKUP(A7,'GIA BAN'!B4:G79,6,0)*M7</f>
        <v>4660000</v>
      </c>
    </row>
    <row r="8" spans="1:14" s="11" customFormat="1" ht="24.75" customHeight="1" x14ac:dyDescent="0.25">
      <c r="A8" s="15" t="s">
        <v>5</v>
      </c>
      <c r="B8" s="24" t="str">
        <f>VLOOKUP(A8,'GIA BAN'!B5:G80,2,0)</f>
        <v>Kẹo dừa sữa đậu phộng</v>
      </c>
      <c r="C8" s="8" t="str">
        <f>VLOOKUP(A8,'GIA BAN'!B5:G80,3,0)</f>
        <v>300gr</v>
      </c>
      <c r="D8" s="80">
        <v>150</v>
      </c>
      <c r="E8" s="80">
        <v>100</v>
      </c>
      <c r="F8" s="80">
        <v>100</v>
      </c>
      <c r="G8" s="80"/>
      <c r="H8" s="80"/>
      <c r="I8" s="80">
        <v>100</v>
      </c>
      <c r="J8" s="80">
        <v>100</v>
      </c>
      <c r="K8" s="80"/>
      <c r="L8" s="78"/>
      <c r="M8" s="65">
        <f t="shared" si="2"/>
        <v>550</v>
      </c>
      <c r="N8" s="53">
        <f>VLOOKUP(A8,'GIA BAN'!B5:G80,6,0)*M8</f>
        <v>12815000</v>
      </c>
    </row>
    <row r="9" spans="1:14" s="11" customFormat="1" ht="24.75" customHeight="1" x14ac:dyDescent="0.25">
      <c r="A9" s="15" t="s">
        <v>7</v>
      </c>
      <c r="B9" s="24" t="str">
        <f>VLOOKUP(A9,'GIA BAN'!B6:G80,2,0)</f>
        <v>Kẹo dừa sữa lá dứa</v>
      </c>
      <c r="C9" s="8" t="str">
        <f>VLOOKUP(A9,'GIA BAN'!B6:G80,3,0)</f>
        <v>300gr</v>
      </c>
      <c r="D9" s="80">
        <v>150</v>
      </c>
      <c r="E9" s="80">
        <v>100</v>
      </c>
      <c r="F9" s="80">
        <v>100</v>
      </c>
      <c r="G9" s="80"/>
      <c r="H9" s="80"/>
      <c r="I9" s="80">
        <v>100</v>
      </c>
      <c r="J9" s="80">
        <v>100</v>
      </c>
      <c r="K9" s="80">
        <v>150</v>
      </c>
      <c r="L9" s="78"/>
      <c r="M9" s="65">
        <f t="shared" si="2"/>
        <v>700</v>
      </c>
      <c r="N9" s="53">
        <f>VLOOKUP(A9,'GIA BAN'!B6:G81,6,0)*M9</f>
        <v>16310000</v>
      </c>
    </row>
    <row r="10" spans="1:14" s="11" customFormat="1" ht="24.75" customHeight="1" x14ac:dyDescent="0.25">
      <c r="A10" s="15" t="s">
        <v>9</v>
      </c>
      <c r="B10" s="24" t="str">
        <f>VLOOKUP(A10,'GIA BAN'!B7:G81,2,0)</f>
        <v>Kẹo dừa sữa sầu riêng/ đậu phộng</v>
      </c>
      <c r="C10" s="8" t="str">
        <f>VLOOKUP(A10,'GIA BAN'!B7:G81,3,0)</f>
        <v>300gr</v>
      </c>
      <c r="D10" s="80">
        <v>150</v>
      </c>
      <c r="E10" s="80">
        <v>100</v>
      </c>
      <c r="F10" s="80">
        <v>100</v>
      </c>
      <c r="G10" s="80">
        <v>100</v>
      </c>
      <c r="H10" s="80"/>
      <c r="I10" s="80"/>
      <c r="J10" s="80">
        <v>100</v>
      </c>
      <c r="K10" s="80"/>
      <c r="L10" s="80"/>
      <c r="M10" s="65">
        <f t="shared" si="2"/>
        <v>550</v>
      </c>
      <c r="N10" s="53">
        <f>VLOOKUP(A10,'GIA BAN'!B7:G82,6,0)*M10</f>
        <v>12815000</v>
      </c>
    </row>
    <row r="11" spans="1:14" s="11" customFormat="1" ht="24.75" customHeight="1" x14ac:dyDescent="0.25">
      <c r="A11" s="15" t="s">
        <v>11</v>
      </c>
      <c r="B11" s="24" t="str">
        <f>VLOOKUP(A11,'GIA BAN'!B8:G82,2,0)</f>
        <v>Kẹo dừa  béo</v>
      </c>
      <c r="C11" s="8" t="str">
        <f>VLOOKUP(A11,'GIA BAN'!B8:G82,3,0)</f>
        <v>400gr</v>
      </c>
      <c r="D11" s="80"/>
      <c r="E11" s="80"/>
      <c r="F11" s="80"/>
      <c r="G11" s="80">
        <v>240</v>
      </c>
      <c r="H11" s="80">
        <v>80</v>
      </c>
      <c r="I11" s="80"/>
      <c r="J11" s="80"/>
      <c r="K11" s="80"/>
      <c r="L11" s="78"/>
      <c r="M11" s="65">
        <f t="shared" si="2"/>
        <v>320</v>
      </c>
      <c r="N11" s="53">
        <f>VLOOKUP(A11,'GIA BAN'!B8:G83,6,0)*M11</f>
        <v>9120000</v>
      </c>
    </row>
    <row r="12" spans="1:14" s="11" customFormat="1" ht="24.75" customHeight="1" x14ac:dyDescent="0.25">
      <c r="A12" s="15" t="s">
        <v>14</v>
      </c>
      <c r="B12" s="24" t="str">
        <f>VLOOKUP(A12,'GIA BAN'!B9:G83,2,0)</f>
        <v>Kẹo dừa sữa sầu riêng/ đậu phộng</v>
      </c>
      <c r="C12" s="8" t="str">
        <f>VLOOKUP(A12,'GIA BAN'!B9:G83,3,0)</f>
        <v>400gr</v>
      </c>
      <c r="D12" s="80"/>
      <c r="E12" s="80"/>
      <c r="F12" s="80"/>
      <c r="G12" s="80"/>
      <c r="H12" s="80">
        <v>80</v>
      </c>
      <c r="I12" s="80"/>
      <c r="J12" s="80"/>
      <c r="K12" s="80"/>
      <c r="L12" s="78"/>
      <c r="M12" s="65">
        <f t="shared" si="2"/>
        <v>80</v>
      </c>
      <c r="N12" s="53">
        <f>VLOOKUP(A12,'GIA BAN'!B9:G84,6,0)*M12</f>
        <v>2448000</v>
      </c>
    </row>
    <row r="13" spans="1:14" s="11" customFormat="1" ht="24.75" customHeight="1" x14ac:dyDescent="0.25">
      <c r="A13" s="15" t="s">
        <v>15</v>
      </c>
      <c r="B13" s="24" t="str">
        <f>VLOOKUP(A13,'GIA BAN'!B10:G84,2,0)</f>
        <v>Kẹo dừa sữa sầu riêng</v>
      </c>
      <c r="C13" s="8" t="str">
        <f>VLOOKUP(A13,'GIA BAN'!B10:G84,3,0)</f>
        <v>500gr</v>
      </c>
      <c r="D13" s="80"/>
      <c r="E13" s="80"/>
      <c r="F13" s="80"/>
      <c r="G13" s="80"/>
      <c r="H13" s="80"/>
      <c r="I13" s="80"/>
      <c r="J13" s="80"/>
      <c r="K13" s="80"/>
      <c r="L13" s="78"/>
      <c r="M13" s="65">
        <f t="shared" si="2"/>
        <v>0</v>
      </c>
      <c r="N13" s="53">
        <f>VLOOKUP(A13,'GIA BAN'!B10:G85,6,0)*M13</f>
        <v>0</v>
      </c>
    </row>
    <row r="14" spans="1:14" s="11" customFormat="1" ht="24.7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8" t="str">
        <f>VLOOKUP(A14,'GIA BAN'!B11:G85,3,0)</f>
        <v>500gr</v>
      </c>
      <c r="D14" s="80"/>
      <c r="E14" s="80"/>
      <c r="F14" s="80"/>
      <c r="G14" s="80"/>
      <c r="H14" s="80"/>
      <c r="I14" s="80"/>
      <c r="J14" s="80"/>
      <c r="K14" s="80"/>
      <c r="L14" s="78"/>
      <c r="M14" s="65">
        <f t="shared" si="2"/>
        <v>0</v>
      </c>
      <c r="N14" s="53">
        <f>VLOOKUP(A14,'GIA BAN'!B11:G86,6,0)*M14</f>
        <v>0</v>
      </c>
    </row>
    <row r="15" spans="1:14" s="11" customFormat="1" ht="24.75" customHeight="1" x14ac:dyDescent="0.25">
      <c r="A15" s="15" t="s">
        <v>18</v>
      </c>
      <c r="B15" s="24" t="str">
        <f>VLOOKUP(A15,'GIA BAN'!B12:G86,2,0)</f>
        <v>Kẹo dừa sữa sầu riêng/ lá dứa</v>
      </c>
      <c r="C15" s="8" t="str">
        <f>VLOOKUP(A15,'GIA BAN'!B12:G86,3,0)</f>
        <v>500gr</v>
      </c>
      <c r="D15" s="80"/>
      <c r="E15" s="80"/>
      <c r="F15" s="80"/>
      <c r="G15" s="80"/>
      <c r="H15" s="80"/>
      <c r="I15" s="80"/>
      <c r="J15" s="80"/>
      <c r="K15" s="80"/>
      <c r="L15" s="78"/>
      <c r="M15" s="65">
        <f t="shared" si="2"/>
        <v>0</v>
      </c>
      <c r="N15" s="53">
        <f>VLOOKUP(A15,'GIA BAN'!B12:G87,6,0)*M15</f>
        <v>0</v>
      </c>
    </row>
    <row r="16" spans="1:14" s="4" customFormat="1" ht="24.75" customHeight="1" x14ac:dyDescent="0.25">
      <c r="A16" s="15"/>
      <c r="B16" s="16" t="s">
        <v>20</v>
      </c>
      <c r="C16" s="5"/>
      <c r="D16" s="77"/>
      <c r="E16" s="77"/>
      <c r="F16" s="77"/>
      <c r="G16" s="77"/>
      <c r="H16" s="77"/>
      <c r="I16" s="77"/>
      <c r="J16" s="77"/>
      <c r="K16" s="77"/>
      <c r="L16" s="77"/>
      <c r="M16" s="65">
        <f t="shared" si="2"/>
        <v>0</v>
      </c>
      <c r="N16" s="53"/>
    </row>
    <row r="17" spans="1:14" s="4" customFormat="1" ht="25.5" customHeight="1" x14ac:dyDescent="0.25">
      <c r="A17" s="15" t="s">
        <v>21</v>
      </c>
      <c r="B17" s="6" t="str">
        <f>VLOOKUP(A17,'GIA BAN'!B14:G88,2,0)</f>
        <v>Kẹo dừa sầu riêng</v>
      </c>
      <c r="C17" s="8" t="str">
        <f>VLOOKUP(A17,'GIA BAN'!B14:G88,3,0)</f>
        <v>400gr</v>
      </c>
      <c r="D17" s="80"/>
      <c r="E17" s="80"/>
      <c r="F17" s="80"/>
      <c r="G17" s="80"/>
      <c r="H17" s="80"/>
      <c r="I17" s="80"/>
      <c r="J17" s="80"/>
      <c r="K17" s="80"/>
      <c r="L17" s="78"/>
      <c r="M17" s="65">
        <f t="shared" si="2"/>
        <v>0</v>
      </c>
      <c r="N17" s="53">
        <f>VLOOKUP(A17,'GIA BAN'!B14:G89,6,0)*M17</f>
        <v>0</v>
      </c>
    </row>
    <row r="18" spans="1:14" s="4" customFormat="1" ht="25.5" customHeight="1" x14ac:dyDescent="0.25">
      <c r="A18" s="15" t="s">
        <v>23</v>
      </c>
      <c r="B18" s="6" t="str">
        <f>VLOOKUP(A18,'GIA BAN'!B15:G89,2,0)</f>
        <v>Kẹo dừa sầu riêng / đậu phộng</v>
      </c>
      <c r="C18" s="8" t="str">
        <f>VLOOKUP(A18,'GIA BAN'!B15:G89,3,0)</f>
        <v>400gr</v>
      </c>
      <c r="D18" s="80"/>
      <c r="E18" s="80">
        <v>25</v>
      </c>
      <c r="F18" s="80"/>
      <c r="G18" s="80"/>
      <c r="H18" s="80"/>
      <c r="I18" s="80"/>
      <c r="J18" s="80"/>
      <c r="K18" s="80"/>
      <c r="L18" s="78"/>
      <c r="M18" s="65">
        <f t="shared" si="2"/>
        <v>25</v>
      </c>
      <c r="N18" s="53">
        <f>VLOOKUP(A18,'GIA BAN'!B15:G90,6,0)*M18</f>
        <v>917500</v>
      </c>
    </row>
    <row r="19" spans="1:14" s="4" customFormat="1" ht="25.5" customHeight="1" x14ac:dyDescent="0.25">
      <c r="A19" s="15" t="s">
        <v>25</v>
      </c>
      <c r="B19" s="6" t="str">
        <f>VLOOKUP(A19,'GIA BAN'!B16:G90,2,0)</f>
        <v>Kẹo dừa sầu riêng / lá dứa</v>
      </c>
      <c r="C19" s="8" t="str">
        <f>VLOOKUP(A19,'GIA BAN'!B16:G90,3,0)</f>
        <v>400gr</v>
      </c>
      <c r="D19" s="80"/>
      <c r="E19" s="80">
        <v>25</v>
      </c>
      <c r="F19" s="80"/>
      <c r="G19" s="80"/>
      <c r="H19" s="80"/>
      <c r="I19" s="80"/>
      <c r="J19" s="80"/>
      <c r="K19" s="80"/>
      <c r="L19" s="78"/>
      <c r="M19" s="65">
        <f t="shared" si="2"/>
        <v>25</v>
      </c>
      <c r="N19" s="53">
        <f>VLOOKUP(A19,'GIA BAN'!B16:G91,6,0)*M19</f>
        <v>917500</v>
      </c>
    </row>
    <row r="20" spans="1:14" s="4" customFormat="1" ht="25.5" customHeight="1" x14ac:dyDescent="0.25">
      <c r="A20" s="15" t="s">
        <v>27</v>
      </c>
      <c r="B20" s="6" t="str">
        <f>VLOOKUP(A20,'GIA BAN'!B17:G91,2,0)</f>
        <v xml:space="preserve">Kẹo dừa sữa ca cao </v>
      </c>
      <c r="C20" s="8" t="str">
        <f>VLOOKUP(A20,'GIA BAN'!B17:G91,3,0)</f>
        <v>400gr</v>
      </c>
      <c r="D20" s="80"/>
      <c r="E20" s="80"/>
      <c r="F20" s="80"/>
      <c r="G20" s="80"/>
      <c r="H20" s="80"/>
      <c r="I20" s="80"/>
      <c r="J20" s="80"/>
      <c r="K20" s="80"/>
      <c r="L20" s="78"/>
      <c r="M20" s="65">
        <f t="shared" si="2"/>
        <v>0</v>
      </c>
      <c r="N20" s="53">
        <f>VLOOKUP(A20,'GIA BAN'!B17:G92,6,0)*M20</f>
        <v>0</v>
      </c>
    </row>
    <row r="21" spans="1:14" s="4" customFormat="1" ht="25.5" customHeight="1" x14ac:dyDescent="0.25">
      <c r="A21" s="15" t="s">
        <v>29</v>
      </c>
      <c r="B21" s="6" t="str">
        <f>VLOOKUP(A21,'GIA BAN'!B18:G92,2,0)</f>
        <v>Kẹo dừa  béo</v>
      </c>
      <c r="C21" s="8" t="str">
        <f>VLOOKUP(A21,'GIA BAN'!B18:G92,3,0)</f>
        <v>400gr</v>
      </c>
      <c r="D21" s="80"/>
      <c r="E21" s="80"/>
      <c r="F21" s="80"/>
      <c r="G21" s="80"/>
      <c r="H21" s="80"/>
      <c r="I21" s="80"/>
      <c r="J21" s="80"/>
      <c r="K21" s="80"/>
      <c r="L21" s="78"/>
      <c r="M21" s="65">
        <f t="shared" si="2"/>
        <v>0</v>
      </c>
      <c r="N21" s="53">
        <f>VLOOKUP(A21,'GIA BAN'!B18:G93,6,0)*M21</f>
        <v>0</v>
      </c>
    </row>
    <row r="22" spans="1:14" s="4" customFormat="1" ht="25.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0"/>
      <c r="E22" s="80"/>
      <c r="F22" s="80"/>
      <c r="G22" s="80"/>
      <c r="H22" s="80"/>
      <c r="I22" s="80"/>
      <c r="J22" s="80"/>
      <c r="K22" s="80"/>
      <c r="L22" s="78"/>
      <c r="M22" s="65">
        <f t="shared" si="2"/>
        <v>0</v>
      </c>
      <c r="N22" s="53">
        <f>VLOOKUP(A22,'GIA BAN'!B19:G94,6,0)*M22</f>
        <v>0</v>
      </c>
    </row>
    <row r="23" spans="1:14" s="4" customFormat="1" ht="25.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0"/>
      <c r="E23" s="80"/>
      <c r="F23" s="80"/>
      <c r="G23" s="80"/>
      <c r="H23" s="80"/>
      <c r="I23" s="80"/>
      <c r="J23" s="80"/>
      <c r="K23" s="80"/>
      <c r="L23" s="78"/>
      <c r="M23" s="65">
        <f t="shared" si="2"/>
        <v>0</v>
      </c>
      <c r="N23" s="53">
        <f>VLOOKUP(A23,'GIA BAN'!B20:G95,6,0)*M23</f>
        <v>0</v>
      </c>
    </row>
    <row r="24" spans="1:14" s="4" customFormat="1" ht="25.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0"/>
      <c r="E24" s="80"/>
      <c r="F24" s="80"/>
      <c r="G24" s="80"/>
      <c r="H24" s="80"/>
      <c r="I24" s="80"/>
      <c r="J24" s="80"/>
      <c r="K24" s="80"/>
      <c r="L24" s="78"/>
      <c r="M24" s="65">
        <f t="shared" si="2"/>
        <v>0</v>
      </c>
      <c r="N24" s="53">
        <f>VLOOKUP(A24,'GIA BAN'!B21:G96,6,0)*M24</f>
        <v>0</v>
      </c>
    </row>
    <row r="25" spans="1:14" s="4" customFormat="1" ht="25.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0"/>
      <c r="E25" s="80"/>
      <c r="F25" s="80"/>
      <c r="G25" s="80"/>
      <c r="H25" s="80"/>
      <c r="I25" s="80"/>
      <c r="J25" s="80"/>
      <c r="K25" s="80"/>
      <c r="L25" s="78"/>
      <c r="M25" s="65">
        <f t="shared" si="2"/>
        <v>0</v>
      </c>
      <c r="N25" s="53">
        <f>VLOOKUP(A25,'GIA BAN'!B22:G97,6,0)*M25</f>
        <v>0</v>
      </c>
    </row>
    <row r="26" spans="1:14" s="4" customFormat="1" ht="25.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0"/>
      <c r="E26" s="80"/>
      <c r="F26" s="80"/>
      <c r="G26" s="80"/>
      <c r="H26" s="80"/>
      <c r="I26" s="80"/>
      <c r="J26" s="80"/>
      <c r="K26" s="80"/>
      <c r="L26" s="78"/>
      <c r="M26" s="65">
        <f t="shared" si="2"/>
        <v>0</v>
      </c>
      <c r="N26" s="53">
        <f>VLOOKUP(A26,'GIA BAN'!B23:G98,6,0)*M26</f>
        <v>0</v>
      </c>
    </row>
    <row r="27" spans="1:14" s="4" customFormat="1" ht="25.5" customHeight="1" x14ac:dyDescent="0.25">
      <c r="A27" s="15" t="s">
        <v>30</v>
      </c>
      <c r="B27" s="6" t="str">
        <f>VLOOKUP(A27,'GIA BAN'!B24:G98,2,0)</f>
        <v>Kẹo dừa thập cẩm viên lớn</v>
      </c>
      <c r="C27" s="8" t="str">
        <f>VLOOKUP(A27,'GIA BAN'!B24:G98,3,0)</f>
        <v>540gr</v>
      </c>
      <c r="D27" s="80"/>
      <c r="E27" s="80"/>
      <c r="F27" s="80"/>
      <c r="G27" s="80"/>
      <c r="H27" s="80"/>
      <c r="I27" s="80"/>
      <c r="J27" s="80"/>
      <c r="K27" s="80"/>
      <c r="L27" s="78"/>
      <c r="M27" s="65">
        <f t="shared" si="2"/>
        <v>0</v>
      </c>
      <c r="N27" s="53">
        <f>VLOOKUP(A27,'GIA BAN'!B24:G99,6,0)*M27</f>
        <v>0</v>
      </c>
    </row>
    <row r="28" spans="1:14" s="4" customFormat="1" ht="25.5" customHeight="1" x14ac:dyDescent="0.25">
      <c r="A28" s="15"/>
      <c r="B28" s="16" t="s">
        <v>33</v>
      </c>
      <c r="C28" s="8"/>
      <c r="D28" s="80"/>
      <c r="E28" s="80"/>
      <c r="F28" s="80"/>
      <c r="G28" s="80"/>
      <c r="H28" s="80"/>
      <c r="I28" s="80"/>
      <c r="J28" s="80"/>
      <c r="K28" s="80"/>
      <c r="L28" s="78"/>
      <c r="M28" s="65">
        <f t="shared" si="2"/>
        <v>0</v>
      </c>
      <c r="N28" s="53"/>
    </row>
    <row r="29" spans="1:14" s="4" customFormat="1" ht="25.5" customHeight="1" x14ac:dyDescent="0.25">
      <c r="A29" s="15" t="s">
        <v>34</v>
      </c>
      <c r="B29" s="6" t="str">
        <f>VLOOKUP(A29,'GIA BAN'!B26:G95,2,0)</f>
        <v>Kẹo dừa dẻo sầu riêng</v>
      </c>
      <c r="C29" s="8" t="str">
        <f>VLOOKUP(A29,'GIA BAN'!B26:G100,3,0)</f>
        <v>250gr</v>
      </c>
      <c r="D29" s="80">
        <v>80</v>
      </c>
      <c r="E29" s="80"/>
      <c r="F29" s="80">
        <v>80</v>
      </c>
      <c r="G29" s="80"/>
      <c r="H29" s="80">
        <v>40</v>
      </c>
      <c r="I29" s="80"/>
      <c r="J29" s="80"/>
      <c r="K29" s="80"/>
      <c r="L29" s="78"/>
      <c r="M29" s="65">
        <f t="shared" si="2"/>
        <v>200</v>
      </c>
      <c r="N29" s="53">
        <f>VLOOKUP(A29,'GIA BAN'!B26:G101,6,0)*M29</f>
        <v>5360000</v>
      </c>
    </row>
    <row r="30" spans="1:14" s="4" customFormat="1" ht="25.5" customHeight="1" x14ac:dyDescent="0.25">
      <c r="A30" s="15" t="s">
        <v>37</v>
      </c>
      <c r="B30" s="6" t="str">
        <f>VLOOKUP(A30,'GIA BAN'!B27:G96,2,0)</f>
        <v>Kẹo dừa dẻo đậu phộng -béo</v>
      </c>
      <c r="C30" s="8" t="str">
        <f>VLOOKUP(A30,'GIA BAN'!B27:G101,3,0)</f>
        <v>250gr</v>
      </c>
      <c r="D30" s="80"/>
      <c r="E30" s="80"/>
      <c r="F30" s="80"/>
      <c r="G30" s="80"/>
      <c r="H30" s="80"/>
      <c r="I30" s="80"/>
      <c r="J30" s="80"/>
      <c r="K30" s="80"/>
      <c r="L30" s="78"/>
      <c r="M30" s="65">
        <f t="shared" si="2"/>
        <v>0</v>
      </c>
      <c r="N30" s="53">
        <f>VLOOKUP(A30,'GIA BAN'!B27:G102,6,0)*M30</f>
        <v>0</v>
      </c>
    </row>
    <row r="31" spans="1:14" s="4" customFormat="1" ht="25.5" customHeight="1" x14ac:dyDescent="0.25">
      <c r="A31" s="15" t="s">
        <v>39</v>
      </c>
      <c r="B31" s="6" t="str">
        <f>VLOOKUP(A31,'GIA BAN'!B28:G97,2,0)</f>
        <v>Kẹo dừa dẻo lá dứa</v>
      </c>
      <c r="C31" s="8" t="str">
        <f>VLOOKUP(A31,'GIA BAN'!B28:G102,3,0)</f>
        <v>250gr</v>
      </c>
      <c r="D31" s="80">
        <v>80</v>
      </c>
      <c r="E31" s="80"/>
      <c r="F31" s="80">
        <v>80</v>
      </c>
      <c r="G31" s="80"/>
      <c r="H31" s="80">
        <v>40</v>
      </c>
      <c r="I31" s="80"/>
      <c r="J31" s="80"/>
      <c r="K31" s="80"/>
      <c r="L31" s="78"/>
      <c r="M31" s="65">
        <f t="shared" si="2"/>
        <v>200</v>
      </c>
      <c r="N31" s="53">
        <f>VLOOKUP(A31,'GIA BAN'!B28:G103,6,0)*M31</f>
        <v>5280000</v>
      </c>
    </row>
    <row r="32" spans="1:14" s="4" customFormat="1" ht="25.5" customHeight="1" x14ac:dyDescent="0.25">
      <c r="A32" s="15" t="s">
        <v>41</v>
      </c>
      <c r="B32" s="6" t="str">
        <f>VLOOKUP(A32,'GIA BAN'!B29:G98,2,0)</f>
        <v>Kẹo dừa dẻo môn</v>
      </c>
      <c r="C32" s="8" t="str">
        <f>VLOOKUP(A32,'GIA BAN'!B29:G103,3,0)</f>
        <v>250gr</v>
      </c>
      <c r="D32" s="80">
        <v>80</v>
      </c>
      <c r="E32" s="80"/>
      <c r="F32" s="80">
        <v>80</v>
      </c>
      <c r="G32" s="80"/>
      <c r="H32" s="80"/>
      <c r="I32" s="80"/>
      <c r="J32" s="80"/>
      <c r="K32" s="80"/>
      <c r="L32" s="78"/>
      <c r="M32" s="65">
        <f t="shared" si="2"/>
        <v>160</v>
      </c>
      <c r="N32" s="53">
        <f>VLOOKUP(A32,'GIA BAN'!B29:G104,6,0)*M32</f>
        <v>4224000</v>
      </c>
    </row>
    <row r="33" spans="1:14" s="4" customFormat="1" ht="25.5" customHeight="1" x14ac:dyDescent="0.25">
      <c r="A33" s="15" t="s">
        <v>43</v>
      </c>
      <c r="B33" s="6" t="str">
        <f>VLOOKUP(A33,'GIA BAN'!B30:G99,2,0)</f>
        <v xml:space="preserve">Kẹo dẻo thập cẩm </v>
      </c>
      <c r="C33" s="8" t="str">
        <f>VLOOKUP(A33,'GIA BAN'!B30:G104,3,0)</f>
        <v>250gr</v>
      </c>
      <c r="D33" s="80"/>
      <c r="E33" s="80"/>
      <c r="F33" s="80"/>
      <c r="G33" s="80"/>
      <c r="H33" s="80">
        <v>80</v>
      </c>
      <c r="I33" s="80"/>
      <c r="J33" s="80"/>
      <c r="K33" s="80"/>
      <c r="L33" s="78"/>
      <c r="M33" s="65">
        <f t="shared" si="2"/>
        <v>80</v>
      </c>
      <c r="N33" s="53">
        <f>VLOOKUP(A33,'GIA BAN'!B30:G105,6,0)*M33</f>
        <v>2112000</v>
      </c>
    </row>
    <row r="34" spans="1:14" s="4" customFormat="1" ht="25.5" customHeight="1" x14ac:dyDescent="0.25">
      <c r="A34" s="15"/>
      <c r="B34" s="16" t="s">
        <v>45</v>
      </c>
      <c r="C34" s="8"/>
      <c r="D34" s="80"/>
      <c r="E34" s="80"/>
      <c r="F34" s="80"/>
      <c r="G34" s="80"/>
      <c r="H34" s="80"/>
      <c r="I34" s="80"/>
      <c r="J34" s="80"/>
      <c r="K34" s="80"/>
      <c r="L34" s="78"/>
      <c r="M34" s="65">
        <f t="shared" si="2"/>
        <v>0</v>
      </c>
      <c r="N34" s="53"/>
    </row>
    <row r="35" spans="1:14" s="4" customFormat="1" ht="25.5" customHeight="1" x14ac:dyDescent="0.25">
      <c r="A35" s="15" t="s">
        <v>46</v>
      </c>
      <c r="B35" s="6" t="str">
        <f>VLOOKUP(A35,'GIA BAN'!B32:G101,2,0)</f>
        <v>Kẹo dừa sữa sầu riêng - 40viên</v>
      </c>
      <c r="C35" s="8" t="str">
        <f>VLOOKUP(A35,'GIA BAN'!B32:G101,3,0)</f>
        <v>200gr</v>
      </c>
      <c r="D35" s="80"/>
      <c r="E35" s="80"/>
      <c r="F35" s="80"/>
      <c r="G35" s="80"/>
      <c r="H35" s="80"/>
      <c r="I35" s="80"/>
      <c r="J35" s="80"/>
      <c r="K35" s="80"/>
      <c r="L35" s="78"/>
      <c r="M35" s="65">
        <f t="shared" si="2"/>
        <v>0</v>
      </c>
      <c r="N35" s="53">
        <f>VLOOKUP(A35,'GIA BAN'!B32:G107,6,0)*M35</f>
        <v>0</v>
      </c>
    </row>
    <row r="36" spans="1:14" s="4" customFormat="1" ht="25.5" customHeight="1" x14ac:dyDescent="0.25">
      <c r="A36" s="15" t="s">
        <v>49</v>
      </c>
      <c r="B36" s="6" t="str">
        <f>VLOOKUP(A36,'GIA BAN'!B33:G102,2,0)</f>
        <v>Kẹo dừa sữa ca cao - 40viên</v>
      </c>
      <c r="C36" s="8" t="str">
        <f>VLOOKUP(A36,'GIA BAN'!B33:G102,3,0)</f>
        <v>200gr</v>
      </c>
      <c r="D36" s="80">
        <v>180</v>
      </c>
      <c r="E36" s="80">
        <v>180</v>
      </c>
      <c r="F36" s="80">
        <v>180</v>
      </c>
      <c r="G36" s="80">
        <v>90</v>
      </c>
      <c r="H36" s="80"/>
      <c r="I36" s="80"/>
      <c r="J36" s="80"/>
      <c r="K36" s="80"/>
      <c r="L36" s="78"/>
      <c r="M36" s="65">
        <f t="shared" si="2"/>
        <v>630</v>
      </c>
      <c r="N36" s="53">
        <f>VLOOKUP(A36,'GIA BAN'!B33:G108,6,0)*M36</f>
        <v>9450000</v>
      </c>
    </row>
    <row r="37" spans="1:14" s="4" customFormat="1" ht="25.5" customHeight="1" x14ac:dyDescent="0.25">
      <c r="A37" s="15" t="s">
        <v>51</v>
      </c>
      <c r="B37" s="6" t="str">
        <f>VLOOKUP(A37,'GIA BAN'!B34:G103,2,0)</f>
        <v>Kẹo dừa sữa lá dứa - 40viên</v>
      </c>
      <c r="C37" s="8" t="str">
        <f>VLOOKUP(A37,'GIA BAN'!B34:G103,3,0)</f>
        <v>200gr</v>
      </c>
      <c r="D37" s="80">
        <v>180</v>
      </c>
      <c r="E37" s="80">
        <v>180</v>
      </c>
      <c r="F37" s="80">
        <v>180</v>
      </c>
      <c r="G37" s="80">
        <v>90</v>
      </c>
      <c r="H37" s="80"/>
      <c r="I37" s="80"/>
      <c r="J37" s="80"/>
      <c r="K37" s="80"/>
      <c r="L37" s="78"/>
      <c r="M37" s="65">
        <f t="shared" si="2"/>
        <v>630</v>
      </c>
      <c r="N37" s="53">
        <f>VLOOKUP(A37,'GIA BAN'!B34:G109,6,0)*M37</f>
        <v>9450000</v>
      </c>
    </row>
    <row r="38" spans="1:14" s="4" customFormat="1" ht="25.5" customHeight="1" x14ac:dyDescent="0.25">
      <c r="A38" s="15" t="s">
        <v>53</v>
      </c>
      <c r="B38" s="6" t="str">
        <f>VLOOKUP(A38,'GIA BAN'!B35:G104,2,0)</f>
        <v>Kẹo dừa sữa sầu riêng - 48viên</v>
      </c>
      <c r="C38" s="8" t="str">
        <f>VLOOKUP(A38,'GIA BAN'!B35:G104,3,0)</f>
        <v>400gr</v>
      </c>
      <c r="D38" s="80"/>
      <c r="E38" s="80"/>
      <c r="F38" s="80"/>
      <c r="G38" s="80"/>
      <c r="H38" s="80"/>
      <c r="I38" s="80">
        <v>50</v>
      </c>
      <c r="J38" s="80">
        <v>100</v>
      </c>
      <c r="K38" s="80"/>
      <c r="L38" s="78"/>
      <c r="M38" s="65">
        <f t="shared" si="2"/>
        <v>150</v>
      </c>
      <c r="N38" s="53">
        <f>VLOOKUP(A38,'GIA BAN'!B35:G110,6,0)*M38</f>
        <v>4230000</v>
      </c>
    </row>
    <row r="39" spans="1:14" s="4" customFormat="1" ht="25.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8" t="str">
        <f>VLOOKUP(A39,'GIA BAN'!B36:G105,3,0)</f>
        <v>400gr</v>
      </c>
      <c r="D39" s="80"/>
      <c r="E39" s="80"/>
      <c r="F39" s="80"/>
      <c r="G39" s="80">
        <v>100</v>
      </c>
      <c r="H39" s="80">
        <v>100</v>
      </c>
      <c r="I39" s="80">
        <v>50</v>
      </c>
      <c r="J39" s="80">
        <v>100</v>
      </c>
      <c r="K39" s="80"/>
      <c r="L39" s="78"/>
      <c r="M39" s="65">
        <f t="shared" ref="M39:M70" si="3">SUM(D39:L39)</f>
        <v>350</v>
      </c>
      <c r="N39" s="53">
        <f>VLOOKUP(A39,'GIA BAN'!B36:G111,6,0)*M39</f>
        <v>9870000</v>
      </c>
    </row>
    <row r="40" spans="1:14" s="4" customFormat="1" ht="25.5" customHeight="1" x14ac:dyDescent="0.25">
      <c r="A40" s="15" t="s">
        <v>57</v>
      </c>
      <c r="B40" s="6" t="str">
        <f>VLOOKUP(A40,'GIA BAN'!B37:G106,2,0)</f>
        <v>Kẹo dừa sữa lá dứa - 48viên</v>
      </c>
      <c r="C40" s="8" t="str">
        <f>VLOOKUP(A40,'GIA BAN'!B37:G106,3,0)</f>
        <v>400gr</v>
      </c>
      <c r="D40" s="80"/>
      <c r="E40" s="80"/>
      <c r="F40" s="80"/>
      <c r="G40" s="80"/>
      <c r="H40" s="80">
        <v>100</v>
      </c>
      <c r="I40" s="80">
        <v>50</v>
      </c>
      <c r="J40" s="80">
        <v>100</v>
      </c>
      <c r="K40" s="80"/>
      <c r="L40" s="78"/>
      <c r="M40" s="65">
        <f t="shared" si="3"/>
        <v>250</v>
      </c>
      <c r="N40" s="53">
        <f>VLOOKUP(A40,'GIA BAN'!B37:G112,6,0)*M40</f>
        <v>6925000</v>
      </c>
    </row>
    <row r="41" spans="1:14" s="4" customFormat="1" ht="25.5" customHeight="1" x14ac:dyDescent="0.25">
      <c r="A41" s="15" t="s">
        <v>59</v>
      </c>
      <c r="B41" s="6" t="str">
        <f>VLOOKUP(A41,'GIA BAN'!B38:G107,2,0)</f>
        <v>Kẹo dừa sữa ca cao - 48viên</v>
      </c>
      <c r="C41" s="8" t="str">
        <f>VLOOKUP(A41,'GIA BAN'!B38:G107,3,0)</f>
        <v>400gr</v>
      </c>
      <c r="D41" s="80"/>
      <c r="E41" s="80"/>
      <c r="F41" s="80"/>
      <c r="G41" s="80"/>
      <c r="H41" s="80"/>
      <c r="I41" s="80">
        <v>50</v>
      </c>
      <c r="J41" s="80">
        <v>100</v>
      </c>
      <c r="K41" s="80"/>
      <c r="L41" s="78"/>
      <c r="M41" s="65">
        <f t="shared" si="3"/>
        <v>150</v>
      </c>
      <c r="N41" s="53">
        <f>VLOOKUP(A41,'GIA BAN'!B38:G113,6,0)*M41</f>
        <v>4155000</v>
      </c>
    </row>
    <row r="42" spans="1:14" s="4" customFormat="1" ht="25.5" customHeight="1" x14ac:dyDescent="0.25">
      <c r="A42" s="15" t="s">
        <v>61</v>
      </c>
      <c r="B42" s="6" t="str">
        <f>VLOOKUP(A42,'GIA BAN'!B39:G108,2,0)</f>
        <v>Kẹo dừa cao cấp trắng - 80viên</v>
      </c>
      <c r="C42" s="8" t="str">
        <f>VLOOKUP(A42,'GIA BAN'!B39:G108,3,0)</f>
        <v>400gr</v>
      </c>
      <c r="D42" s="80"/>
      <c r="E42" s="80"/>
      <c r="F42" s="80"/>
      <c r="G42" s="80">
        <v>50</v>
      </c>
      <c r="H42" s="80"/>
      <c r="I42" s="80"/>
      <c r="J42" s="80"/>
      <c r="K42" s="80">
        <v>50</v>
      </c>
      <c r="L42" s="78"/>
      <c r="M42" s="65">
        <f t="shared" si="3"/>
        <v>100</v>
      </c>
      <c r="N42" s="53">
        <f>VLOOKUP(A42,'GIA BAN'!B39:G114,6,0)*M42</f>
        <v>2690000</v>
      </c>
    </row>
    <row r="43" spans="1:14" s="4" customFormat="1" ht="25.5" customHeight="1" x14ac:dyDescent="0.25">
      <c r="A43" s="15" t="s">
        <v>63</v>
      </c>
      <c r="B43" s="6" t="str">
        <f>VLOOKUP(A43,'GIA BAN'!B40:G109,2,0)</f>
        <v>Kẹo dừa cao cấp 4 màu - 80viên</v>
      </c>
      <c r="C43" s="8" t="str">
        <f>VLOOKUP(A43,'GIA BAN'!B40:G109,3,0)</f>
        <v>400gr</v>
      </c>
      <c r="D43" s="80"/>
      <c r="E43" s="80"/>
      <c r="F43" s="80"/>
      <c r="G43" s="80">
        <v>50</v>
      </c>
      <c r="H43" s="80">
        <v>100</v>
      </c>
      <c r="I43" s="80"/>
      <c r="J43" s="80"/>
      <c r="K43" s="80"/>
      <c r="L43" s="78"/>
      <c r="M43" s="65">
        <f t="shared" si="3"/>
        <v>150</v>
      </c>
      <c r="N43" s="53">
        <f>VLOOKUP(A43,'GIA BAN'!B40:G115,6,0)*M43</f>
        <v>4035000</v>
      </c>
    </row>
    <row r="44" spans="1:14" s="4" customFormat="1" ht="25.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8" t="str">
        <f>VLOOKUP(A44,'GIA BAN'!B41:G110,3,0)</f>
        <v>450gr</v>
      </c>
      <c r="D44" s="80"/>
      <c r="E44" s="80"/>
      <c r="F44" s="80"/>
      <c r="G44" s="80"/>
      <c r="H44" s="80"/>
      <c r="I44" s="80">
        <v>50</v>
      </c>
      <c r="J44" s="80"/>
      <c r="K44" s="80"/>
      <c r="L44" s="78"/>
      <c r="M44" s="65">
        <f t="shared" si="3"/>
        <v>50</v>
      </c>
      <c r="N44" s="53">
        <f>VLOOKUP(A44,'GIA BAN'!B41:G116,6,0)*M44</f>
        <v>1535000</v>
      </c>
    </row>
    <row r="45" spans="1:14" s="4" customFormat="1" ht="25.5" customHeight="1" x14ac:dyDescent="0.25">
      <c r="A45" s="15" t="s">
        <v>68</v>
      </c>
      <c r="B45" s="6" t="str">
        <f>VLOOKUP(A45,'GIA BAN'!B42:G111,2,0)</f>
        <v>Kẹo dừa sữa sầu riêng - 60viên</v>
      </c>
      <c r="C45" s="8" t="str">
        <f>VLOOKUP(A45,'GIA BAN'!B42:G111,3,0)</f>
        <v>450gr</v>
      </c>
      <c r="D45" s="80"/>
      <c r="E45" s="80"/>
      <c r="F45" s="80"/>
      <c r="G45" s="80"/>
      <c r="H45" s="80"/>
      <c r="I45" s="80">
        <v>50</v>
      </c>
      <c r="J45" s="80"/>
      <c r="K45" s="80"/>
      <c r="L45" s="78"/>
      <c r="M45" s="65">
        <f t="shared" si="3"/>
        <v>50</v>
      </c>
      <c r="N45" s="53">
        <f>VLOOKUP(A45,'GIA BAN'!B42:G117,6,0)*M45</f>
        <v>1535000</v>
      </c>
    </row>
    <row r="46" spans="1:14" s="4" customFormat="1" ht="25.5" customHeight="1" x14ac:dyDescent="0.25">
      <c r="A46" s="15" t="s">
        <v>70</v>
      </c>
      <c r="B46" s="6" t="str">
        <f>VLOOKUP(A46,'GIA BAN'!B43:G112,2,0)</f>
        <v>Kẹo dừa sữa ca cao - 60viên</v>
      </c>
      <c r="C46" s="8" t="str">
        <f>VLOOKUP(A46,'GIA BAN'!B43:G112,3,0)</f>
        <v>450gr</v>
      </c>
      <c r="D46" s="80"/>
      <c r="E46" s="80"/>
      <c r="F46" s="80"/>
      <c r="G46" s="80"/>
      <c r="H46" s="80">
        <v>100</v>
      </c>
      <c r="I46" s="80"/>
      <c r="J46" s="80"/>
      <c r="K46" s="80"/>
      <c r="L46" s="78"/>
      <c r="M46" s="65">
        <f t="shared" si="3"/>
        <v>100</v>
      </c>
      <c r="N46" s="53">
        <f>VLOOKUP(A46,'GIA BAN'!B43:G118,6,0)*M46</f>
        <v>3010000</v>
      </c>
    </row>
    <row r="47" spans="1:14" s="4" customFormat="1" ht="25.5" customHeight="1" x14ac:dyDescent="0.25">
      <c r="A47" s="15" t="s">
        <v>72</v>
      </c>
      <c r="B47" s="6" t="str">
        <f>VLOOKUP(A47,'GIA BAN'!B44:G113,2,0)</f>
        <v>Kẹo dừa sữa sầu riêng - 60viên</v>
      </c>
      <c r="C47" s="8" t="str">
        <f>VLOOKUP(A47,'GIA BAN'!B44:G113,3,0)</f>
        <v>500gr</v>
      </c>
      <c r="D47" s="80"/>
      <c r="E47" s="80"/>
      <c r="F47" s="80"/>
      <c r="G47" s="80"/>
      <c r="H47" s="80"/>
      <c r="I47" s="80"/>
      <c r="J47" s="80"/>
      <c r="K47" s="80"/>
      <c r="L47" s="78"/>
      <c r="M47" s="65">
        <f t="shared" si="3"/>
        <v>0</v>
      </c>
      <c r="N47" s="53">
        <f>VLOOKUP(A47,'GIA BAN'!B44:G119,6,0)*M47</f>
        <v>0</v>
      </c>
    </row>
    <row r="48" spans="1:14" s="4" customFormat="1" ht="25.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8" t="str">
        <f>VLOOKUP(A48,'GIA BAN'!B45:G114,3,0)</f>
        <v>500gr</v>
      </c>
      <c r="D48" s="80"/>
      <c r="E48" s="80"/>
      <c r="F48" s="80"/>
      <c r="G48" s="80"/>
      <c r="H48" s="80"/>
      <c r="I48" s="80"/>
      <c r="J48" s="80"/>
      <c r="K48" s="80"/>
      <c r="L48" s="78"/>
      <c r="M48" s="65">
        <f t="shared" si="3"/>
        <v>0</v>
      </c>
      <c r="N48" s="53">
        <f>VLOOKUP(A48,'GIA BAN'!B45:G120,6,0)*M48</f>
        <v>0</v>
      </c>
    </row>
    <row r="49" spans="1:14" s="4" customFormat="1" ht="25.5" customHeight="1" x14ac:dyDescent="0.25">
      <c r="A49" s="15" t="s">
        <v>74</v>
      </c>
      <c r="B49" s="6" t="str">
        <f>VLOOKUP(A49,'GIA BAN'!B46:G115,2,0)</f>
        <v>Kẹo dừa sữa ca cao - 60viên</v>
      </c>
      <c r="C49" s="8" t="str">
        <f>VLOOKUP(A49,'GIA BAN'!B46:G115,3,0)</f>
        <v>500gr</v>
      </c>
      <c r="D49" s="80"/>
      <c r="E49" s="80"/>
      <c r="F49" s="80"/>
      <c r="G49" s="80"/>
      <c r="H49" s="80"/>
      <c r="I49" s="80"/>
      <c r="J49" s="80"/>
      <c r="K49" s="80"/>
      <c r="L49" s="78"/>
      <c r="M49" s="65">
        <f t="shared" si="3"/>
        <v>0</v>
      </c>
      <c r="N49" s="53">
        <f>VLOOKUP(A49,'GIA BAN'!B46:G121,6,0)*M49</f>
        <v>0</v>
      </c>
    </row>
    <row r="50" spans="1:14" s="4" customFormat="1" ht="25.5" customHeight="1" x14ac:dyDescent="0.25">
      <c r="A50" s="15" t="s">
        <v>75</v>
      </c>
      <c r="B50" s="6" t="str">
        <f>VLOOKUP(A50,'GIA BAN'!B47:G116,2,0)</f>
        <v>Kẹo dừa sữa lá dứa - 48viên</v>
      </c>
      <c r="C50" s="8" t="str">
        <f>VLOOKUP(A50,'GIA BAN'!B47:G116,3,0)</f>
        <v>350gr</v>
      </c>
      <c r="D50" s="80"/>
      <c r="E50" s="80"/>
      <c r="F50" s="80"/>
      <c r="G50" s="80"/>
      <c r="H50" s="80"/>
      <c r="I50" s="80"/>
      <c r="J50" s="80"/>
      <c r="K50" s="80"/>
      <c r="L50" s="78"/>
      <c r="M50" s="65">
        <f t="shared" si="3"/>
        <v>0</v>
      </c>
      <c r="N50" s="53">
        <f>VLOOKUP(A50,'GIA BAN'!B47:G122,6,0)*M50</f>
        <v>0</v>
      </c>
    </row>
    <row r="51" spans="1:14" s="4" customFormat="1" ht="25.5" customHeight="1" x14ac:dyDescent="0.25">
      <c r="A51" s="10"/>
      <c r="B51" s="16" t="s">
        <v>77</v>
      </c>
      <c r="C51" s="5"/>
      <c r="D51" s="80"/>
      <c r="E51" s="80"/>
      <c r="F51" s="80"/>
      <c r="G51" s="80"/>
      <c r="H51" s="80"/>
      <c r="I51" s="80"/>
      <c r="J51" s="80"/>
      <c r="K51" s="80"/>
      <c r="L51" s="78"/>
      <c r="M51" s="65">
        <f t="shared" si="3"/>
        <v>0</v>
      </c>
      <c r="N51" s="53"/>
    </row>
    <row r="52" spans="1:14" s="4" customFormat="1" ht="25.5" customHeight="1" x14ac:dyDescent="0.25">
      <c r="A52" s="15" t="s">
        <v>78</v>
      </c>
      <c r="B52" s="6" t="str">
        <f>VLOOKUP(A52,'GIA BAN'!B49:G118,2,0)</f>
        <v>Kẹo dừa tổng hợp</v>
      </c>
      <c r="C52" s="8" t="str">
        <f>VLOOKUP(A52,'GIA BAN'!B49:G118,3,0)</f>
        <v>500gr</v>
      </c>
      <c r="D52" s="80"/>
      <c r="E52" s="80"/>
      <c r="F52" s="80">
        <v>30</v>
      </c>
      <c r="G52" s="80"/>
      <c r="H52" s="80"/>
      <c r="I52" s="80">
        <v>60</v>
      </c>
      <c r="J52" s="80"/>
      <c r="K52" s="80"/>
      <c r="L52" s="78"/>
      <c r="M52" s="65">
        <f t="shared" si="3"/>
        <v>90</v>
      </c>
      <c r="N52" s="53">
        <f>VLOOKUP(A52,'GIA BAN'!B49:G124,6,0)*M52</f>
        <v>3870000</v>
      </c>
    </row>
    <row r="53" spans="1:14" s="4" customFormat="1" ht="25.5" customHeight="1" x14ac:dyDescent="0.25">
      <c r="A53" s="15" t="s">
        <v>80</v>
      </c>
      <c r="B53" s="6" t="str">
        <f>VLOOKUP(A53,'GIA BAN'!B50:G119,2,0)</f>
        <v>Kẹo dừa tổng hợp</v>
      </c>
      <c r="C53" s="8" t="str">
        <f>VLOOKUP(A53,'GIA BAN'!B50:G119,3,0)</f>
        <v>200gr</v>
      </c>
      <c r="D53" s="80">
        <v>120</v>
      </c>
      <c r="E53" s="80">
        <v>120</v>
      </c>
      <c r="F53" s="80">
        <v>100</v>
      </c>
      <c r="G53" s="80">
        <v>120</v>
      </c>
      <c r="H53" s="80">
        <v>120</v>
      </c>
      <c r="I53" s="80"/>
      <c r="J53" s="80"/>
      <c r="K53" s="80"/>
      <c r="L53" s="78"/>
      <c r="M53" s="65">
        <f t="shared" si="3"/>
        <v>580</v>
      </c>
      <c r="N53" s="53">
        <f>VLOOKUP(A53,'GIA BAN'!B50:G125,6,0)*M53</f>
        <v>11020000</v>
      </c>
    </row>
    <row r="54" spans="1:14" s="4" customFormat="1" ht="25.5" customHeight="1" x14ac:dyDescent="0.25">
      <c r="A54" s="15" t="s">
        <v>81</v>
      </c>
      <c r="B54" s="6" t="str">
        <f>VLOOKUP(A54,'GIA BAN'!B51:G120,2,0)</f>
        <v>Kẹo dừa tổng hợp (xá)</v>
      </c>
      <c r="C54" s="8" t="str">
        <f>VLOOKUP(A54,'GIA BAN'!B51:G120,3,0)</f>
        <v>1 kg</v>
      </c>
      <c r="D54" s="80"/>
      <c r="E54" s="80"/>
      <c r="F54" s="80"/>
      <c r="G54" s="80"/>
      <c r="H54" s="80"/>
      <c r="I54" s="80">
        <v>30</v>
      </c>
      <c r="J54" s="80"/>
      <c r="K54" s="80"/>
      <c r="L54" s="78"/>
      <c r="M54" s="65">
        <f t="shared" si="3"/>
        <v>30</v>
      </c>
      <c r="N54" s="53">
        <f>VLOOKUP(A54,'GIA BAN'!B51:G126,6,0)*M54</f>
        <v>2370000</v>
      </c>
    </row>
    <row r="55" spans="1:14" s="4" customFormat="1" ht="25.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0"/>
      <c r="E55" s="80"/>
      <c r="F55" s="80"/>
      <c r="G55" s="80"/>
      <c r="H55" s="80"/>
      <c r="I55" s="80"/>
      <c r="J55" s="80"/>
      <c r="K55" s="80"/>
      <c r="L55" s="78"/>
      <c r="M55" s="65">
        <f t="shared" si="3"/>
        <v>0</v>
      </c>
      <c r="N55" s="53">
        <f>VLOOKUP(A55,'GIA BAN'!B52:G127,6,0)*M55</f>
        <v>0</v>
      </c>
    </row>
    <row r="56" spans="1:14" s="4" customFormat="1" ht="25.5" customHeight="1" x14ac:dyDescent="0.25">
      <c r="A56" s="15"/>
      <c r="B56" s="16" t="s">
        <v>84</v>
      </c>
      <c r="C56" s="5"/>
      <c r="D56" s="80"/>
      <c r="E56" s="80"/>
      <c r="F56" s="80"/>
      <c r="G56" s="80"/>
      <c r="H56" s="80"/>
      <c r="I56" s="80"/>
      <c r="J56" s="80"/>
      <c r="K56" s="80"/>
      <c r="L56" s="78"/>
      <c r="M56" s="65">
        <f t="shared" si="3"/>
        <v>0</v>
      </c>
      <c r="N56" s="53"/>
    </row>
    <row r="57" spans="1:14" s="4" customFormat="1" ht="25.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8" t="str">
        <f>VLOOKUP(A57,'GIA BAN'!B54:G122,3,0)</f>
        <v>500gr</v>
      </c>
      <c r="D57" s="80">
        <v>100</v>
      </c>
      <c r="E57" s="80"/>
      <c r="F57" s="80">
        <v>100</v>
      </c>
      <c r="G57" s="80"/>
      <c r="H57" s="80">
        <v>100</v>
      </c>
      <c r="I57" s="80">
        <v>100</v>
      </c>
      <c r="J57" s="80">
        <v>100</v>
      </c>
      <c r="K57" s="80"/>
      <c r="L57" s="78"/>
      <c r="M57" s="65">
        <f t="shared" si="3"/>
        <v>500</v>
      </c>
      <c r="N57" s="53">
        <f>VLOOKUP(A57,'GIA BAN'!B54:G129,6,0)*M57</f>
        <v>23100000</v>
      </c>
    </row>
    <row r="58" spans="1:14" s="4" customFormat="1" ht="25.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8" t="str">
        <f>VLOOKUP(A58,'GIA BAN'!B55:G123,3,0)</f>
        <v>200gr</v>
      </c>
      <c r="D58" s="80">
        <v>100</v>
      </c>
      <c r="E58" s="80">
        <v>100</v>
      </c>
      <c r="F58" s="80">
        <v>100</v>
      </c>
      <c r="G58" s="80">
        <v>150</v>
      </c>
      <c r="H58" s="80">
        <v>500</v>
      </c>
      <c r="I58" s="80">
        <v>100</v>
      </c>
      <c r="J58" s="80"/>
      <c r="K58" s="80"/>
      <c r="L58" s="78"/>
      <c r="M58" s="65">
        <f t="shared" si="3"/>
        <v>1050</v>
      </c>
      <c r="N58" s="53">
        <f>VLOOKUP(A58,'GIA BAN'!B55:G130,6,0)*M58</f>
        <v>21525000</v>
      </c>
    </row>
    <row r="59" spans="1:14" s="4" customFormat="1" ht="25.5" customHeight="1" x14ac:dyDescent="0.25">
      <c r="A59" s="15" t="s">
        <v>87</v>
      </c>
      <c r="B59" s="6" t="str">
        <f>VLOOKUP(A59,'GIA BAN'!B56:G124,2,0)</f>
        <v>Kẹo dẻo xá</v>
      </c>
      <c r="C59" s="8" t="str">
        <f>VLOOKUP(A59,'GIA BAN'!B56:G124,3,0)</f>
        <v>1 kg</v>
      </c>
      <c r="D59" s="80"/>
      <c r="E59" s="80"/>
      <c r="F59" s="80"/>
      <c r="G59" s="80"/>
      <c r="H59" s="80"/>
      <c r="I59" s="80">
        <v>120</v>
      </c>
      <c r="J59" s="80">
        <v>120</v>
      </c>
      <c r="K59" s="80"/>
      <c r="L59" s="78"/>
      <c r="M59" s="65">
        <f t="shared" si="3"/>
        <v>240</v>
      </c>
      <c r="N59" s="53">
        <f>VLOOKUP(A59,'GIA BAN'!B56:G131,6,0)*M59</f>
        <v>20280000</v>
      </c>
    </row>
    <row r="60" spans="1:14" s="4" customFormat="1" ht="25.5" customHeight="1" x14ac:dyDescent="0.25">
      <c r="A60" s="15" t="s">
        <v>89</v>
      </c>
      <c r="B60" s="6" t="str">
        <f>VLOOKUP(A60,'GIA BAN'!B57:G125,2,0)</f>
        <v>Kẹo dẻo sầu riêng</v>
      </c>
      <c r="C60" s="8" t="str">
        <f>VLOOKUP(A60,'GIA BAN'!B57:G125,3,0)</f>
        <v>500gr</v>
      </c>
      <c r="D60" s="80">
        <v>50</v>
      </c>
      <c r="E60" s="80">
        <v>50</v>
      </c>
      <c r="F60" s="80">
        <v>50</v>
      </c>
      <c r="G60" s="80">
        <v>50</v>
      </c>
      <c r="H60" s="80"/>
      <c r="I60" s="80">
        <v>50</v>
      </c>
      <c r="J60" s="80">
        <v>50</v>
      </c>
      <c r="K60" s="80"/>
      <c r="L60" s="78"/>
      <c r="M60" s="65">
        <f t="shared" si="3"/>
        <v>300</v>
      </c>
      <c r="N60" s="53">
        <f>VLOOKUP(A60,'GIA BAN'!B57:G132,6,0)*M60</f>
        <v>13860000</v>
      </c>
    </row>
    <row r="61" spans="1:14" s="4" customFormat="1" ht="25.5" customHeight="1" x14ac:dyDescent="0.25">
      <c r="A61" s="15" t="s">
        <v>91</v>
      </c>
      <c r="B61" s="6" t="str">
        <f>VLOOKUP(A61,'GIA BAN'!B58:G126,2,0)</f>
        <v>Kẹo dẻo đậu phộng</v>
      </c>
      <c r="C61" s="8" t="str">
        <f>VLOOKUP(A61,'GIA BAN'!B58:G126,3,0)</f>
        <v>500gr</v>
      </c>
      <c r="D61" s="80"/>
      <c r="E61" s="80"/>
      <c r="F61" s="80">
        <v>50</v>
      </c>
      <c r="G61" s="80"/>
      <c r="H61" s="80"/>
      <c r="I61" s="80">
        <v>50</v>
      </c>
      <c r="J61" s="80">
        <v>50</v>
      </c>
      <c r="K61" s="80"/>
      <c r="L61" s="78"/>
      <c r="M61" s="65">
        <f t="shared" si="3"/>
        <v>150</v>
      </c>
      <c r="N61" s="53">
        <f>VLOOKUP(A61,'GIA BAN'!B58:G133,6,0)*M61</f>
        <v>6930000</v>
      </c>
    </row>
    <row r="62" spans="1:14" s="4" customFormat="1" ht="25.5" customHeight="1" x14ac:dyDescent="0.25">
      <c r="A62" s="15" t="s">
        <v>93</v>
      </c>
      <c r="B62" s="6" t="str">
        <f>VLOOKUP(A62,'GIA BAN'!B59:G127,2,0)</f>
        <v>Kẹo dẻo Lá dứa</v>
      </c>
      <c r="C62" s="8" t="str">
        <f>VLOOKUP(A62,'GIA BAN'!B59:G127,3,0)</f>
        <v>500gr</v>
      </c>
      <c r="D62" s="80">
        <v>50</v>
      </c>
      <c r="E62" s="80">
        <v>50</v>
      </c>
      <c r="F62" s="80">
        <v>50</v>
      </c>
      <c r="G62" s="80"/>
      <c r="H62" s="80"/>
      <c r="I62" s="80">
        <v>50</v>
      </c>
      <c r="J62" s="80">
        <v>50</v>
      </c>
      <c r="K62" s="80">
        <v>50</v>
      </c>
      <c r="L62" s="78"/>
      <c r="M62" s="65">
        <f t="shared" si="3"/>
        <v>300</v>
      </c>
      <c r="N62" s="53">
        <f>VLOOKUP(A62,'GIA BAN'!B59:G134,6,0)*M62</f>
        <v>13860000</v>
      </c>
    </row>
    <row r="63" spans="1:14" s="4" customFormat="1" ht="25.5" customHeight="1" x14ac:dyDescent="0.25">
      <c r="A63" s="15" t="s">
        <v>95</v>
      </c>
      <c r="B63" s="6" t="str">
        <f>VLOOKUP(A63,'GIA BAN'!B60:G128,2,0)</f>
        <v>Kẹo dẻo Môn</v>
      </c>
      <c r="C63" s="8" t="str">
        <f>VLOOKUP(A63,'GIA BAN'!B60:G128,3,0)</f>
        <v>500gr</v>
      </c>
      <c r="D63" s="80">
        <v>50</v>
      </c>
      <c r="E63" s="80">
        <v>50</v>
      </c>
      <c r="F63" s="80">
        <v>50</v>
      </c>
      <c r="G63" s="80"/>
      <c r="H63" s="80"/>
      <c r="I63" s="80"/>
      <c r="J63" s="80">
        <v>25</v>
      </c>
      <c r="K63" s="80"/>
      <c r="L63" s="78"/>
      <c r="M63" s="65">
        <f t="shared" si="3"/>
        <v>175</v>
      </c>
      <c r="N63" s="53">
        <f>VLOOKUP(A63,'GIA BAN'!B60:G135,6,0)*M63</f>
        <v>8085000</v>
      </c>
    </row>
    <row r="64" spans="1:14" s="4" customFormat="1" ht="25.5" customHeight="1" x14ac:dyDescent="0.25">
      <c r="A64" s="15"/>
      <c r="B64" s="16" t="s">
        <v>97</v>
      </c>
      <c r="C64" s="8"/>
      <c r="D64" s="80"/>
      <c r="E64" s="80"/>
      <c r="F64" s="80"/>
      <c r="G64" s="80"/>
      <c r="H64" s="80"/>
      <c r="I64" s="80"/>
      <c r="J64" s="80"/>
      <c r="K64" s="80"/>
      <c r="L64" s="78"/>
      <c r="M64" s="65">
        <f t="shared" si="3"/>
        <v>0</v>
      </c>
      <c r="N64" s="53"/>
    </row>
    <row r="65" spans="1:14" s="4" customFormat="1" ht="25.5" customHeight="1" x14ac:dyDescent="0.25">
      <c r="A65" s="15" t="s">
        <v>98</v>
      </c>
      <c r="B65" s="6" t="str">
        <f>VLOOKUP(A65,'GIA BAN'!B62:G130,2,0)</f>
        <v>Kẹo chuối tươi</v>
      </c>
      <c r="C65" s="8" t="str">
        <f>VLOOKUP(A65,'GIA BAN'!B62:G130,3,0)</f>
        <v>1 kg</v>
      </c>
      <c r="D65" s="80"/>
      <c r="E65" s="80"/>
      <c r="F65" s="80"/>
      <c r="G65" s="80"/>
      <c r="H65" s="80"/>
      <c r="I65" s="80">
        <v>30</v>
      </c>
      <c r="J65" s="80"/>
      <c r="K65" s="80"/>
      <c r="L65" s="78"/>
      <c r="M65" s="65">
        <f t="shared" si="3"/>
        <v>30</v>
      </c>
      <c r="N65" s="53">
        <f>VLOOKUP(A65,'GIA BAN'!B62:G137,6,0)*M65</f>
        <v>1980000</v>
      </c>
    </row>
    <row r="66" spans="1:14" s="4" customFormat="1" ht="25.5" customHeight="1" x14ac:dyDescent="0.25">
      <c r="A66" s="15" t="s">
        <v>100</v>
      </c>
      <c r="B66" s="6" t="str">
        <f>VLOOKUP(A66,'GIA BAN'!B63:G131,2,0)</f>
        <v>Kẹo chuối tươi (gói)</v>
      </c>
      <c r="C66" s="8" t="str">
        <f>VLOOKUP(A66,'GIA BAN'!B63:G131,3,0)</f>
        <v>400gr</v>
      </c>
      <c r="D66" s="80"/>
      <c r="E66" s="80">
        <v>100</v>
      </c>
      <c r="F66" s="80">
        <v>100</v>
      </c>
      <c r="G66" s="80">
        <v>50</v>
      </c>
      <c r="H66" s="80">
        <v>500</v>
      </c>
      <c r="I66" s="80">
        <v>100</v>
      </c>
      <c r="J66" s="80">
        <v>50</v>
      </c>
      <c r="K66" s="80">
        <v>250</v>
      </c>
      <c r="L66" s="78"/>
      <c r="M66" s="65">
        <f t="shared" si="3"/>
        <v>1150</v>
      </c>
      <c r="N66" s="53">
        <f>VLOOKUP(A66,'GIA BAN'!B63:G138,6,0)*M66</f>
        <v>28175000</v>
      </c>
    </row>
    <row r="67" spans="1:14" s="4" customFormat="1" ht="25.5" customHeight="1" x14ac:dyDescent="0.25">
      <c r="A67" s="15" t="s">
        <v>102</v>
      </c>
      <c r="B67" s="6" t="str">
        <f>VLOOKUP(A67,'GIA BAN'!B64:G132,2,0)</f>
        <v>Kẹo chuối tươi (túi)</v>
      </c>
      <c r="C67" s="8" t="str">
        <f>VLOOKUP(A67,'GIA BAN'!B64:G132,3,0)</f>
        <v>200gr</v>
      </c>
      <c r="D67" s="80">
        <v>180</v>
      </c>
      <c r="E67" s="80">
        <v>180</v>
      </c>
      <c r="F67" s="80">
        <v>180</v>
      </c>
      <c r="G67" s="80">
        <v>300</v>
      </c>
      <c r="H67" s="80">
        <v>180</v>
      </c>
      <c r="I67" s="80"/>
      <c r="J67" s="80"/>
      <c r="K67" s="80"/>
      <c r="L67" s="78"/>
      <c r="M67" s="65">
        <f t="shared" si="3"/>
        <v>1020</v>
      </c>
      <c r="N67" s="53">
        <f>VLOOKUP(A67,'GIA BAN'!B64:G139,6,0)*M67</f>
        <v>16218000</v>
      </c>
    </row>
    <row r="68" spans="1:14" s="4" customFormat="1" ht="25.5" customHeight="1" x14ac:dyDescent="0.25">
      <c r="A68" s="15" t="s">
        <v>104</v>
      </c>
      <c r="B68" s="6" t="str">
        <f>VLOOKUP(A68,'GIA BAN'!B65:G133,2,0)</f>
        <v>Kẹo chuối đậu - mè</v>
      </c>
      <c r="C68" s="8" t="str">
        <f>VLOOKUP(A68,'GIA BAN'!B65:G133,3,0)</f>
        <v>1 kg</v>
      </c>
      <c r="D68" s="80"/>
      <c r="E68" s="80"/>
      <c r="F68" s="80"/>
      <c r="G68" s="80"/>
      <c r="H68" s="80"/>
      <c r="I68" s="80"/>
      <c r="J68" s="80">
        <v>60</v>
      </c>
      <c r="K68" s="80"/>
      <c r="L68" s="78"/>
      <c r="M68" s="65">
        <f t="shared" si="3"/>
        <v>60</v>
      </c>
      <c r="N68" s="53">
        <f>VLOOKUP(A68,'GIA BAN'!B65:G140,6,0)*M68</f>
        <v>4620000</v>
      </c>
    </row>
    <row r="69" spans="1:14" s="4" customFormat="1" ht="25.5" customHeight="1" x14ac:dyDescent="0.25">
      <c r="A69" s="15" t="s">
        <v>106</v>
      </c>
      <c r="B69" s="6" t="str">
        <f>VLOOKUP(A69,'GIA BAN'!B66:G134,2,0)</f>
        <v>Kẹo chuối đậu - mè (túi)</v>
      </c>
      <c r="C69" s="8" t="str">
        <f>VLOOKUP(A69,'GIA BAN'!B66:G134,3,0)</f>
        <v>200gr</v>
      </c>
      <c r="D69" s="80">
        <v>180</v>
      </c>
      <c r="E69" s="80">
        <v>180</v>
      </c>
      <c r="F69" s="80">
        <v>180</v>
      </c>
      <c r="G69" s="80">
        <v>300</v>
      </c>
      <c r="H69" s="80">
        <v>180</v>
      </c>
      <c r="I69" s="80"/>
      <c r="J69" s="80"/>
      <c r="K69" s="80"/>
      <c r="L69" s="78"/>
      <c r="M69" s="65">
        <f t="shared" si="3"/>
        <v>1020</v>
      </c>
      <c r="N69" s="53">
        <f>VLOOKUP(A69,'GIA BAN'!B66:G141,6,0)*M69</f>
        <v>18870000</v>
      </c>
    </row>
    <row r="70" spans="1:14" s="4" customFormat="1" ht="25.5" customHeight="1" x14ac:dyDescent="0.25">
      <c r="A70" s="15" t="s">
        <v>108</v>
      </c>
      <c r="B70" s="6" t="str">
        <f>VLOOKUP(A70,'GIA BAN'!B67:G135,2,0)</f>
        <v>Kẹo chuối tươi (túi)</v>
      </c>
      <c r="C70" s="8" t="str">
        <f>VLOOKUP(A70,'GIA BAN'!B67:G135,3,0)</f>
        <v>500gr</v>
      </c>
      <c r="D70" s="80">
        <v>90</v>
      </c>
      <c r="E70" s="80">
        <v>90</v>
      </c>
      <c r="F70" s="80">
        <v>90</v>
      </c>
      <c r="G70" s="80"/>
      <c r="H70" s="80">
        <v>90</v>
      </c>
      <c r="I70" s="80">
        <v>60</v>
      </c>
      <c r="J70" s="80">
        <v>60</v>
      </c>
      <c r="K70" s="80"/>
      <c r="L70" s="78"/>
      <c r="M70" s="65">
        <f t="shared" si="3"/>
        <v>480</v>
      </c>
      <c r="N70" s="53">
        <f>VLOOKUP(A70,'GIA BAN'!B67:G142,6,0)*M70</f>
        <v>18096000</v>
      </c>
    </row>
    <row r="71" spans="1:14" s="4" customFormat="1" ht="25.5" customHeight="1" x14ac:dyDescent="0.25">
      <c r="A71" s="15" t="s">
        <v>109</v>
      </c>
      <c r="B71" s="6" t="str">
        <f>VLOOKUP(A71,'GIA BAN'!B68:G136,2,0)</f>
        <v>Kẹo chuối đậu - mè (túi)</v>
      </c>
      <c r="C71" s="8" t="str">
        <f>VLOOKUP(A71,'GIA BAN'!B68:G136,3,0)</f>
        <v>500gr</v>
      </c>
      <c r="D71" s="80"/>
      <c r="E71" s="80"/>
      <c r="F71" s="80"/>
      <c r="G71" s="80">
        <v>30</v>
      </c>
      <c r="H71" s="80">
        <v>60</v>
      </c>
      <c r="I71" s="80">
        <v>90</v>
      </c>
      <c r="J71" s="80">
        <v>90</v>
      </c>
      <c r="K71" s="80">
        <v>60</v>
      </c>
      <c r="L71" s="78"/>
      <c r="M71" s="65">
        <f t="shared" ref="M71:M81" si="4">SUM(D71:L71)</f>
        <v>330</v>
      </c>
      <c r="N71" s="53">
        <f>VLOOKUP(A71,'GIA BAN'!B68:G143,6,0)*M71</f>
        <v>14190000</v>
      </c>
    </row>
    <row r="72" spans="1:14" s="4" customFormat="1" ht="25.5" customHeight="1" x14ac:dyDescent="0.25">
      <c r="A72" s="15" t="s">
        <v>110</v>
      </c>
      <c r="B72" s="6" t="str">
        <f>VLOOKUP(A72,'GIA BAN'!B69:G137,2,0)</f>
        <v>Kẹo chuối cuộn bánh tráng đậu mè</v>
      </c>
      <c r="C72" s="8" t="str">
        <f>VLOOKUP(A72,'GIA BAN'!B69:G137,3,0)</f>
        <v>450gr</v>
      </c>
      <c r="D72" s="80">
        <v>180</v>
      </c>
      <c r="E72" s="80">
        <v>180</v>
      </c>
      <c r="F72" s="80">
        <v>120</v>
      </c>
      <c r="G72" s="80">
        <v>30</v>
      </c>
      <c r="H72" s="80">
        <v>180</v>
      </c>
      <c r="I72" s="80">
        <v>90</v>
      </c>
      <c r="J72" s="80">
        <v>120</v>
      </c>
      <c r="K72" s="80">
        <v>30</v>
      </c>
      <c r="L72" s="79"/>
      <c r="M72" s="65">
        <f t="shared" si="4"/>
        <v>930</v>
      </c>
      <c r="N72" s="53">
        <f>VLOOKUP(A72,'GIA BAN'!B69:G144,6,0)*M72</f>
        <v>35061000</v>
      </c>
    </row>
    <row r="73" spans="1:14" s="4" customFormat="1" ht="25.5" customHeight="1" x14ac:dyDescent="0.25">
      <c r="A73" s="15" t="s">
        <v>112</v>
      </c>
      <c r="B73" s="6" t="str">
        <f>VLOOKUP(A73,'GIA BAN'!B70:G138,2,0)</f>
        <v>Kẹo chuối cuộn bánh tráng đậu mè</v>
      </c>
      <c r="C73" s="8" t="str">
        <f>VLOOKUP(A73,'GIA BAN'!B70:G138,3,0)</f>
        <v>1 kg</v>
      </c>
      <c r="D73" s="80"/>
      <c r="E73" s="80"/>
      <c r="F73" s="80"/>
      <c r="G73" s="80"/>
      <c r="H73" s="80"/>
      <c r="I73" s="80">
        <v>120</v>
      </c>
      <c r="J73" s="80">
        <v>90</v>
      </c>
      <c r="K73" s="80"/>
      <c r="L73" s="78"/>
      <c r="M73" s="65">
        <f t="shared" si="4"/>
        <v>210</v>
      </c>
      <c r="N73" s="53">
        <f>VLOOKUP(A73,'GIA BAN'!B70:G145,6,0)*M73</f>
        <v>15435000</v>
      </c>
    </row>
    <row r="74" spans="1:14" s="4" customFormat="1" ht="25.5" customHeight="1" x14ac:dyDescent="0.25">
      <c r="A74" s="15"/>
      <c r="B74" s="16" t="s">
        <v>113</v>
      </c>
      <c r="C74" s="8"/>
      <c r="D74" s="80"/>
      <c r="E74" s="80"/>
      <c r="F74" s="80"/>
      <c r="G74" s="80"/>
      <c r="H74" s="80"/>
      <c r="I74" s="80"/>
      <c r="J74" s="80"/>
      <c r="K74" s="80"/>
      <c r="L74" s="80"/>
      <c r="M74" s="65">
        <f t="shared" si="4"/>
        <v>0</v>
      </c>
      <c r="N74" s="53"/>
    </row>
    <row r="75" spans="1:14" s="4" customFormat="1" ht="25.5" customHeight="1" x14ac:dyDescent="0.25">
      <c r="A75" s="15" t="s">
        <v>114</v>
      </c>
      <c r="B75" s="6" t="str">
        <f>VLOOKUP(A75,'GIA BAN'!B72:G140,2,0)</f>
        <v>Bánh phồng sữa</v>
      </c>
      <c r="C75" s="8" t="str">
        <f>VLOOKUP(A75,'GIA BAN'!B72:G140,3,0)</f>
        <v>350gr</v>
      </c>
      <c r="D75" s="80"/>
      <c r="E75" s="80"/>
      <c r="F75" s="80"/>
      <c r="G75" s="80"/>
      <c r="H75" s="80"/>
      <c r="I75" s="80"/>
      <c r="J75" s="80"/>
      <c r="K75" s="80">
        <v>120</v>
      </c>
      <c r="L75" s="80"/>
      <c r="M75" s="65">
        <f t="shared" si="4"/>
        <v>120</v>
      </c>
      <c r="N75" s="53">
        <f>VLOOKUP(A75,'GIA BAN'!B72:G147,6,0)*M75</f>
        <v>3072000</v>
      </c>
    </row>
    <row r="76" spans="1:14" s="4" customFormat="1" ht="25.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8" t="str">
        <f>VLOOKUP(A76,'GIA BAN'!B73:G141,3,0)</f>
        <v>450gr</v>
      </c>
      <c r="D76" s="80"/>
      <c r="E76" s="80"/>
      <c r="F76" s="80"/>
      <c r="G76" s="80"/>
      <c r="H76" s="80"/>
      <c r="I76" s="80"/>
      <c r="J76" s="80"/>
      <c r="K76" s="80"/>
      <c r="L76" s="80"/>
      <c r="M76" s="65">
        <f t="shared" si="4"/>
        <v>0</v>
      </c>
      <c r="N76" s="53">
        <f>VLOOKUP(A76,'GIA BAN'!B73:G148,6,0)*M76</f>
        <v>0</v>
      </c>
    </row>
    <row r="77" spans="1:14" s="4" customFormat="1" ht="25.5" customHeight="1" x14ac:dyDescent="0.25">
      <c r="A77" s="64" t="s">
        <v>195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0"/>
      <c r="E77" s="80"/>
      <c r="F77" s="80"/>
      <c r="G77" s="80"/>
      <c r="H77" s="80"/>
      <c r="I77" s="80"/>
      <c r="J77" s="80"/>
      <c r="K77" s="80"/>
      <c r="L77" s="80"/>
      <c r="M77" s="65">
        <f t="shared" si="4"/>
        <v>0</v>
      </c>
      <c r="N77" s="53">
        <f>VLOOKUP(A77,'GIA BAN'!B74:G149,6,0)*M77</f>
        <v>0</v>
      </c>
    </row>
    <row r="78" spans="1:14" s="4" customFormat="1" ht="25.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0"/>
      <c r="E78" s="80"/>
      <c r="F78" s="80"/>
      <c r="G78" s="80"/>
      <c r="H78" s="80"/>
      <c r="I78" s="80"/>
      <c r="J78" s="80"/>
      <c r="K78" s="80"/>
      <c r="L78" s="80"/>
      <c r="M78" s="65">
        <f t="shared" si="4"/>
        <v>0</v>
      </c>
      <c r="N78" s="53">
        <f>VLOOKUP(A78,'GIA BAN'!B75:G150,6,0)*M78</f>
        <v>0</v>
      </c>
    </row>
    <row r="79" spans="1:14" s="4" customFormat="1" ht="25.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0"/>
      <c r="E79" s="80"/>
      <c r="F79" s="80"/>
      <c r="G79" s="80"/>
      <c r="H79" s="80"/>
      <c r="I79" s="80"/>
      <c r="J79" s="80"/>
      <c r="K79" s="80"/>
      <c r="L79" s="80"/>
      <c r="M79" s="65">
        <f t="shared" si="4"/>
        <v>0</v>
      </c>
      <c r="N79" s="53">
        <f>VLOOKUP(A79,'GIA BAN'!B76:G151,6,0)*M79</f>
        <v>0</v>
      </c>
    </row>
    <row r="80" spans="1:14" s="4" customFormat="1" ht="25.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0"/>
      <c r="E80" s="80"/>
      <c r="F80" s="80"/>
      <c r="G80" s="80"/>
      <c r="H80" s="80"/>
      <c r="I80" s="80"/>
      <c r="J80" s="80"/>
      <c r="K80" s="80"/>
      <c r="L80" s="80"/>
      <c r="M80" s="65">
        <f t="shared" si="4"/>
        <v>0</v>
      </c>
      <c r="N80" s="53">
        <f>VLOOKUP(A80,'GIA BAN'!B77:G152,6,0)*M80</f>
        <v>0</v>
      </c>
    </row>
    <row r="81" spans="1:14" s="4" customFormat="1" ht="25.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0"/>
      <c r="E81" s="80"/>
      <c r="F81" s="80"/>
      <c r="G81" s="80"/>
      <c r="H81" s="80"/>
      <c r="I81" s="80"/>
      <c r="J81" s="80"/>
      <c r="K81" s="80"/>
      <c r="L81" s="80"/>
      <c r="M81" s="65">
        <f t="shared" si="4"/>
        <v>0</v>
      </c>
      <c r="N81" s="53">
        <f>VLOOKUP(A81,'GIA BAN'!B78:G153,6,0)*M81</f>
        <v>0</v>
      </c>
    </row>
    <row r="82" spans="1:14" ht="25.5" x14ac:dyDescent="0.25">
      <c r="A82" s="38"/>
      <c r="B82" s="38"/>
      <c r="C82" s="39"/>
      <c r="D82" s="37"/>
      <c r="E82" s="37"/>
      <c r="F82" s="37"/>
      <c r="G82" s="37"/>
      <c r="H82" s="37"/>
      <c r="I82" s="37"/>
      <c r="J82" s="37"/>
      <c r="K82" s="37"/>
      <c r="L82" s="37"/>
      <c r="M82" s="47">
        <f t="shared" ref="M82:N82" si="5">SUM(M7:M81)</f>
        <v>14465</v>
      </c>
      <c r="N82" s="47">
        <f t="shared" si="5"/>
        <v>414481000</v>
      </c>
    </row>
    <row r="83" spans="1:14" s="4" customFormat="1" ht="15.75" x14ac:dyDescent="0.25">
      <c r="A83" s="11"/>
      <c r="D83" s="95">
        <v>40550000</v>
      </c>
      <c r="E83" s="95">
        <v>51918000</v>
      </c>
      <c r="F83" s="95">
        <v>51072000</v>
      </c>
      <c r="G83" s="95"/>
      <c r="H83" s="95"/>
      <c r="I83" s="95"/>
      <c r="J83" s="95"/>
      <c r="K83" s="95"/>
      <c r="N83" s="3"/>
    </row>
    <row r="84" spans="1:14" x14ac:dyDescent="0.25">
      <c r="N84" s="3" t="e">
        <f>#REF!+N82</f>
        <v>#REF!</v>
      </c>
    </row>
  </sheetData>
  <mergeCells count="4">
    <mergeCell ref="A4:A5"/>
    <mergeCell ref="B4:B5"/>
    <mergeCell ref="C4:C5"/>
    <mergeCell ref="M4:N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83"/>
  <sheetViews>
    <sheetView tabSelected="1" zoomScaleNormal="100" workbookViewId="0">
      <pane xSplit="3" ySplit="5" topLeftCell="D71" activePane="bottomRight" state="frozen"/>
      <selection pane="topRight" activeCell="D1" sqref="D1"/>
      <selection pane="bottomLeft" activeCell="A6" sqref="A6"/>
      <selection pane="bottomRight" activeCell="F12" sqref="F12"/>
    </sheetView>
  </sheetViews>
  <sheetFormatPr defaultColWidth="9" defaultRowHeight="15" x14ac:dyDescent="0.25"/>
  <cols>
    <col min="1" max="1" width="8.140625" style="1" bestFit="1" customWidth="1"/>
    <col min="2" max="2" width="37.85546875" style="2" bestFit="1" customWidth="1"/>
    <col min="3" max="3" width="19.140625" style="2" bestFit="1" customWidth="1"/>
    <col min="4" max="9" width="11.7109375" style="2" customWidth="1"/>
    <col min="10" max="10" width="11.5703125" style="2" customWidth="1"/>
    <col min="11" max="11" width="9.140625" style="2" customWidth="1"/>
    <col min="12" max="12" width="16" style="3" customWidth="1"/>
    <col min="13" max="16384" width="9" style="2"/>
  </cols>
  <sheetData>
    <row r="1" spans="1:12" ht="26.25" customHeight="1" x14ac:dyDescent="0.25">
      <c r="A1" s="17" t="s">
        <v>122</v>
      </c>
      <c r="B1" s="17"/>
      <c r="L1" s="2"/>
    </row>
    <row r="2" spans="1:12" ht="21" customHeight="1" x14ac:dyDescent="0.25">
      <c r="A2" s="96" t="s">
        <v>211</v>
      </c>
      <c r="B2" s="97"/>
      <c r="C2" s="45" t="s">
        <v>144</v>
      </c>
      <c r="D2" s="18">
        <f>SUMPRODUCT('GIA BAN'!$G$4:$G$79,D7:D82)</f>
        <v>5698000</v>
      </c>
      <c r="E2" s="18">
        <f>SUMPRODUCT('GIA BAN'!$G$4:$G$79,E7:E82)</f>
        <v>74648000</v>
      </c>
      <c r="F2" s="18">
        <f>SUMPRODUCT('GIA BAN'!$G$4:$G$79,F7:F82)</f>
        <v>51024000</v>
      </c>
      <c r="G2" s="18">
        <f>SUMPRODUCT('GIA BAN'!$G$4:$G$79,G7:G82)</f>
        <v>59868000</v>
      </c>
      <c r="H2" s="18">
        <f>SUMPRODUCT('GIA BAN'!$G$4:$G$79,H7:H82)</f>
        <v>37377000</v>
      </c>
      <c r="I2" s="18">
        <f>SUMPRODUCT('GIA BAN'!$G$4:$G$79,I7:I82)</f>
        <v>25189000</v>
      </c>
      <c r="J2" s="18">
        <f>SUMPRODUCT('GIA BAN'!$G$4:$G$79,J7:J82)</f>
        <v>55548000</v>
      </c>
      <c r="K2" s="41"/>
      <c r="L2" s="74">
        <f>SUM(D2:J2)</f>
        <v>309352000</v>
      </c>
    </row>
    <row r="3" spans="1:12" ht="25.5" customHeight="1" x14ac:dyDescent="0.25">
      <c r="A3" s="29"/>
      <c r="B3" s="29"/>
      <c r="C3" s="46" t="s">
        <v>145</v>
      </c>
      <c r="D3" s="36">
        <f>D2-(D2*6%)</f>
        <v>5356120</v>
      </c>
      <c r="E3" s="36">
        <f t="shared" ref="E3:I3" si="0">E2-(E2*6%)</f>
        <v>70169120</v>
      </c>
      <c r="F3" s="36">
        <f t="shared" si="0"/>
        <v>47962560</v>
      </c>
      <c r="G3" s="36">
        <f t="shared" si="0"/>
        <v>56275920</v>
      </c>
      <c r="H3" s="36">
        <f t="shared" si="0"/>
        <v>35134380</v>
      </c>
      <c r="I3" s="36">
        <f t="shared" si="0"/>
        <v>23677660</v>
      </c>
      <c r="J3" s="36">
        <f t="shared" ref="J3" si="1">J2-(J2*6%)</f>
        <v>52215120</v>
      </c>
      <c r="K3" s="41"/>
      <c r="L3" s="75">
        <f>SUM(D3:J3)</f>
        <v>290790880</v>
      </c>
    </row>
    <row r="4" spans="1:12" s="76" customFormat="1" ht="19.5" customHeight="1" x14ac:dyDescent="0.25">
      <c r="A4" s="121" t="s">
        <v>120</v>
      </c>
      <c r="B4" s="121" t="s">
        <v>0</v>
      </c>
      <c r="C4" s="113" t="s">
        <v>146</v>
      </c>
      <c r="D4" s="94">
        <v>42772</v>
      </c>
      <c r="E4" s="94">
        <v>42772</v>
      </c>
      <c r="F4" s="94">
        <v>42774</v>
      </c>
      <c r="G4" s="94">
        <v>42781</v>
      </c>
      <c r="H4" s="94">
        <v>42783</v>
      </c>
      <c r="I4" s="94">
        <v>42788</v>
      </c>
      <c r="J4" s="84">
        <v>42793</v>
      </c>
      <c r="K4" s="123"/>
      <c r="L4" s="123"/>
    </row>
    <row r="5" spans="1:12" s="76" customFormat="1" ht="19.5" customHeight="1" x14ac:dyDescent="0.25">
      <c r="A5" s="122"/>
      <c r="B5" s="122"/>
      <c r="C5" s="114"/>
      <c r="D5" s="93" t="s">
        <v>188</v>
      </c>
      <c r="E5" s="93" t="s">
        <v>189</v>
      </c>
      <c r="F5" s="93" t="s">
        <v>190</v>
      </c>
      <c r="G5" s="93" t="s">
        <v>191</v>
      </c>
      <c r="H5" s="93" t="s">
        <v>192</v>
      </c>
      <c r="I5" s="93" t="s">
        <v>193</v>
      </c>
      <c r="J5" s="93" t="s">
        <v>202</v>
      </c>
      <c r="K5" s="91"/>
      <c r="L5" s="90"/>
    </row>
    <row r="6" spans="1:12" s="76" customFormat="1" ht="20.25" customHeight="1" x14ac:dyDescent="0.25">
      <c r="A6" s="15"/>
      <c r="B6" s="70" t="s">
        <v>1</v>
      </c>
      <c r="C6" s="71"/>
      <c r="D6" s="82"/>
      <c r="E6" s="82"/>
      <c r="F6" s="82"/>
      <c r="G6" s="82"/>
      <c r="H6" s="82"/>
      <c r="I6" s="82"/>
      <c r="J6" s="82"/>
      <c r="K6" s="73"/>
      <c r="L6" s="72"/>
    </row>
    <row r="7" spans="1:12" s="11" customFormat="1" ht="20.25" customHeight="1" x14ac:dyDescent="0.25">
      <c r="A7" s="15" t="s">
        <v>2</v>
      </c>
      <c r="B7" s="24" t="str">
        <f>VLOOKUP(A7,'GIA BAN'!B4:G79,2,0)</f>
        <v>Kẹo dừa sữa sầu riêng</v>
      </c>
      <c r="C7" s="78" t="str">
        <f>VLOOKUP(A7,'GIA BAN'!B4:G79,3,0)</f>
        <v>300gr</v>
      </c>
      <c r="D7" s="80"/>
      <c r="E7" s="80">
        <v>250</v>
      </c>
      <c r="F7" s="80"/>
      <c r="G7" s="80">
        <v>400</v>
      </c>
      <c r="H7" s="80">
        <v>100</v>
      </c>
      <c r="I7" s="80">
        <v>100</v>
      </c>
      <c r="J7" s="80">
        <v>450</v>
      </c>
      <c r="K7" s="65">
        <f t="shared" ref="K7:K38" si="2">SUM(D7:J7)</f>
        <v>1300</v>
      </c>
      <c r="L7" s="53">
        <f>VLOOKUP(A7,'GIA BAN'!B4:G79,6,0)*K7</f>
        <v>30290000</v>
      </c>
    </row>
    <row r="8" spans="1:12" s="11" customFormat="1" ht="20.25" customHeight="1" x14ac:dyDescent="0.25">
      <c r="A8" s="15" t="s">
        <v>5</v>
      </c>
      <c r="B8" s="24" t="str">
        <f>VLOOKUP(A8,'GIA BAN'!B5:G80,2,0)</f>
        <v>Kẹo dừa sữa đậu phộng</v>
      </c>
      <c r="C8" s="78" t="str">
        <f>VLOOKUP(A8,'GIA BAN'!B5:G80,3,0)</f>
        <v>300gr</v>
      </c>
      <c r="D8" s="80"/>
      <c r="E8" s="80">
        <v>250</v>
      </c>
      <c r="F8" s="80">
        <v>100</v>
      </c>
      <c r="G8" s="80">
        <v>400</v>
      </c>
      <c r="H8" s="80">
        <v>100</v>
      </c>
      <c r="I8" s="80">
        <v>50</v>
      </c>
      <c r="J8" s="80">
        <v>450</v>
      </c>
      <c r="K8" s="65">
        <f t="shared" si="2"/>
        <v>1350</v>
      </c>
      <c r="L8" s="53">
        <f>VLOOKUP(A8,'GIA BAN'!B5:G80,6,0)*K8</f>
        <v>31455000</v>
      </c>
    </row>
    <row r="9" spans="1:12" s="11" customFormat="1" ht="20.25" customHeight="1" x14ac:dyDescent="0.25">
      <c r="A9" s="15" t="s">
        <v>7</v>
      </c>
      <c r="B9" s="24" t="str">
        <f>VLOOKUP(A9,'GIA BAN'!B6:G80,2,0)</f>
        <v>Kẹo dừa sữa lá dứa</v>
      </c>
      <c r="C9" s="78" t="str">
        <f>VLOOKUP(A9,'GIA BAN'!B6:G80,3,0)</f>
        <v>300gr</v>
      </c>
      <c r="D9" s="80"/>
      <c r="E9" s="80">
        <v>250</v>
      </c>
      <c r="F9" s="80">
        <v>100</v>
      </c>
      <c r="G9" s="80">
        <v>300</v>
      </c>
      <c r="H9" s="80">
        <v>100</v>
      </c>
      <c r="I9" s="80">
        <v>50</v>
      </c>
      <c r="J9" s="80">
        <v>450</v>
      </c>
      <c r="K9" s="65">
        <f t="shared" si="2"/>
        <v>1250</v>
      </c>
      <c r="L9" s="53">
        <f>VLOOKUP(A9,'GIA BAN'!B6:G81,6,0)*K9</f>
        <v>29125000</v>
      </c>
    </row>
    <row r="10" spans="1:12" s="11" customFormat="1" ht="20.25" customHeight="1" x14ac:dyDescent="0.25">
      <c r="A10" s="15" t="s">
        <v>9</v>
      </c>
      <c r="B10" s="24" t="str">
        <f>VLOOKUP(A10,'GIA BAN'!B7:G81,2,0)</f>
        <v>Kẹo dừa sữa sầu riêng/ đậu phộng</v>
      </c>
      <c r="C10" s="78" t="str">
        <f>VLOOKUP(A10,'GIA BAN'!B7:G81,3,0)</f>
        <v>300gr</v>
      </c>
      <c r="D10" s="80">
        <v>50</v>
      </c>
      <c r="E10" s="80">
        <v>250</v>
      </c>
      <c r="F10" s="80">
        <v>100</v>
      </c>
      <c r="G10" s="80">
        <v>400</v>
      </c>
      <c r="H10" s="80">
        <v>100</v>
      </c>
      <c r="I10" s="80">
        <v>50</v>
      </c>
      <c r="J10" s="80">
        <v>450</v>
      </c>
      <c r="K10" s="65">
        <f t="shared" si="2"/>
        <v>1400</v>
      </c>
      <c r="L10" s="53">
        <f>VLOOKUP(A10,'GIA BAN'!B7:G82,6,0)*K10</f>
        <v>32620000</v>
      </c>
    </row>
    <row r="11" spans="1:12" s="11" customFormat="1" ht="20.25" customHeight="1" x14ac:dyDescent="0.25">
      <c r="A11" s="15" t="s">
        <v>11</v>
      </c>
      <c r="B11" s="24" t="str">
        <f>VLOOKUP(A11,'GIA BAN'!B8:G82,2,0)</f>
        <v>Kẹo dừa  béo</v>
      </c>
      <c r="C11" s="78" t="str">
        <f>VLOOKUP(A11,'GIA BAN'!B8:G82,3,0)</f>
        <v>400gr</v>
      </c>
      <c r="D11" s="80">
        <v>40</v>
      </c>
      <c r="E11" s="80">
        <v>80</v>
      </c>
      <c r="F11" s="80"/>
      <c r="G11" s="80"/>
      <c r="H11" s="80"/>
      <c r="I11" s="80"/>
      <c r="J11" s="80"/>
      <c r="K11" s="65">
        <f t="shared" si="2"/>
        <v>120</v>
      </c>
      <c r="L11" s="53">
        <f>VLOOKUP(A11,'GIA BAN'!B8:G83,6,0)*K11</f>
        <v>3420000</v>
      </c>
    </row>
    <row r="12" spans="1:12" s="11" customFormat="1" ht="20.25" customHeight="1" x14ac:dyDescent="0.25">
      <c r="A12" s="15" t="s">
        <v>14</v>
      </c>
      <c r="B12" s="24" t="str">
        <f>VLOOKUP(A12,'GIA BAN'!B9:G83,2,0)</f>
        <v>Kẹo dừa sữa sầu riêng/ đậu phộng</v>
      </c>
      <c r="C12" s="78" t="str">
        <f>VLOOKUP(A12,'GIA BAN'!B9:G83,3,0)</f>
        <v>400gr</v>
      </c>
      <c r="D12" s="80"/>
      <c r="E12" s="80"/>
      <c r="F12" s="80"/>
      <c r="G12" s="80"/>
      <c r="H12" s="80"/>
      <c r="I12" s="80"/>
      <c r="J12" s="80"/>
      <c r="K12" s="65">
        <f t="shared" si="2"/>
        <v>0</v>
      </c>
      <c r="L12" s="53">
        <f>VLOOKUP(A12,'GIA BAN'!B9:G84,6,0)*K12</f>
        <v>0</v>
      </c>
    </row>
    <row r="13" spans="1:12" s="11" customFormat="1" ht="20.25" customHeight="1" x14ac:dyDescent="0.25">
      <c r="A13" s="15" t="s">
        <v>15</v>
      </c>
      <c r="B13" s="24" t="str">
        <f>VLOOKUP(A13,'GIA BAN'!B10:G84,2,0)</f>
        <v>Kẹo dừa sữa sầu riêng</v>
      </c>
      <c r="C13" s="78" t="str">
        <f>VLOOKUP(A13,'GIA BAN'!B10:G84,3,0)</f>
        <v>500gr</v>
      </c>
      <c r="D13" s="80"/>
      <c r="E13" s="80"/>
      <c r="F13" s="80"/>
      <c r="G13" s="80"/>
      <c r="H13" s="80"/>
      <c r="I13" s="80"/>
      <c r="J13" s="80"/>
      <c r="K13" s="65">
        <f t="shared" si="2"/>
        <v>0</v>
      </c>
      <c r="L13" s="53">
        <f>VLOOKUP(A13,'GIA BAN'!B10:G85,6,0)*K13</f>
        <v>0</v>
      </c>
    </row>
    <row r="14" spans="1:12" s="11" customFormat="1" ht="20.25" customHeight="1" x14ac:dyDescent="0.25">
      <c r="A14" s="15" t="s">
        <v>17</v>
      </c>
      <c r="B14" s="24" t="str">
        <f>VLOOKUP(A14,'GIA BAN'!B11:G85,2,0)</f>
        <v>Kẹo dừa sữa sầu riêng/ đậu phộng</v>
      </c>
      <c r="C14" s="78" t="str">
        <f>VLOOKUP(A14,'GIA BAN'!B11:G85,3,0)</f>
        <v>500gr</v>
      </c>
      <c r="D14" s="80"/>
      <c r="E14" s="80"/>
      <c r="F14" s="80"/>
      <c r="G14" s="80"/>
      <c r="H14" s="80"/>
      <c r="I14" s="80"/>
      <c r="J14" s="80"/>
      <c r="K14" s="65">
        <f t="shared" si="2"/>
        <v>0</v>
      </c>
      <c r="L14" s="53">
        <f>VLOOKUP(A14,'GIA BAN'!B11:G86,6,0)*K14</f>
        <v>0</v>
      </c>
    </row>
    <row r="15" spans="1:12" s="11" customFormat="1" ht="20.25" customHeight="1" x14ac:dyDescent="0.25">
      <c r="A15" s="15" t="s">
        <v>18</v>
      </c>
      <c r="B15" s="24" t="str">
        <f>VLOOKUP(A15,'GIA BAN'!B12:G86,2,0)</f>
        <v>Kẹo dừa sữa sầu riêng/ lá dứa</v>
      </c>
      <c r="C15" s="78" t="str">
        <f>VLOOKUP(A15,'GIA BAN'!B12:G86,3,0)</f>
        <v>500gr</v>
      </c>
      <c r="D15" s="80"/>
      <c r="E15" s="80"/>
      <c r="F15" s="80"/>
      <c r="G15" s="80"/>
      <c r="H15" s="80"/>
      <c r="I15" s="80"/>
      <c r="J15" s="80"/>
      <c r="K15" s="65">
        <f t="shared" si="2"/>
        <v>0</v>
      </c>
      <c r="L15" s="53">
        <f>VLOOKUP(A15,'GIA BAN'!B12:G87,6,0)*K15</f>
        <v>0</v>
      </c>
    </row>
    <row r="16" spans="1:12" s="76" customFormat="1" ht="20.25" customHeight="1" x14ac:dyDescent="0.25">
      <c r="A16" s="15"/>
      <c r="B16" s="16" t="s">
        <v>20</v>
      </c>
      <c r="C16" s="77"/>
      <c r="D16" s="77"/>
      <c r="E16" s="77"/>
      <c r="F16" s="77"/>
      <c r="G16" s="77"/>
      <c r="H16" s="77"/>
      <c r="I16" s="77"/>
      <c r="J16" s="77"/>
      <c r="K16" s="65">
        <f t="shared" si="2"/>
        <v>0</v>
      </c>
      <c r="L16" s="53"/>
    </row>
    <row r="17" spans="1:12" s="76" customFormat="1" ht="20.25" customHeight="1" x14ac:dyDescent="0.25">
      <c r="A17" s="15" t="s">
        <v>21</v>
      </c>
      <c r="B17" s="6" t="str">
        <f>VLOOKUP(A17,'GIA BAN'!B14:G88,2,0)</f>
        <v>Kẹo dừa sầu riêng</v>
      </c>
      <c r="C17" s="78" t="str">
        <f>VLOOKUP(A17,'GIA BAN'!B14:G88,3,0)</f>
        <v>400gr</v>
      </c>
      <c r="D17" s="80"/>
      <c r="E17" s="80"/>
      <c r="F17" s="80"/>
      <c r="G17" s="80"/>
      <c r="H17" s="80"/>
      <c r="I17" s="80"/>
      <c r="J17" s="80"/>
      <c r="K17" s="65">
        <f t="shared" si="2"/>
        <v>0</v>
      </c>
      <c r="L17" s="53">
        <f>VLOOKUP(A17,'GIA BAN'!B14:G89,6,0)*K17</f>
        <v>0</v>
      </c>
    </row>
    <row r="18" spans="1:12" s="76" customFormat="1" ht="20.25" customHeight="1" x14ac:dyDescent="0.25">
      <c r="A18" s="15" t="s">
        <v>23</v>
      </c>
      <c r="B18" s="6" t="str">
        <f>VLOOKUP(A18,'GIA BAN'!B15:G89,2,0)</f>
        <v>Kẹo dừa sầu riêng / đậu phộng</v>
      </c>
      <c r="C18" s="78" t="str">
        <f>VLOOKUP(A18,'GIA BAN'!B15:G89,3,0)</f>
        <v>400gr</v>
      </c>
      <c r="D18" s="80"/>
      <c r="E18" s="80"/>
      <c r="F18" s="80"/>
      <c r="G18" s="80"/>
      <c r="H18" s="80"/>
      <c r="I18" s="80"/>
      <c r="J18" s="80"/>
      <c r="K18" s="65">
        <f t="shared" si="2"/>
        <v>0</v>
      </c>
      <c r="L18" s="53">
        <f>VLOOKUP(A18,'GIA BAN'!B15:G90,6,0)*K18</f>
        <v>0</v>
      </c>
    </row>
    <row r="19" spans="1:12" s="76" customFormat="1" ht="20.25" customHeight="1" x14ac:dyDescent="0.25">
      <c r="A19" s="15" t="s">
        <v>25</v>
      </c>
      <c r="B19" s="6" t="str">
        <f>VLOOKUP(A19,'GIA BAN'!B16:G90,2,0)</f>
        <v>Kẹo dừa sầu riêng / lá dứa</v>
      </c>
      <c r="C19" s="78" t="str">
        <f>VLOOKUP(A19,'GIA BAN'!B16:G90,3,0)</f>
        <v>400gr</v>
      </c>
      <c r="D19" s="80"/>
      <c r="E19" s="80"/>
      <c r="F19" s="80"/>
      <c r="G19" s="80"/>
      <c r="H19" s="80"/>
      <c r="I19" s="80"/>
      <c r="J19" s="80"/>
      <c r="K19" s="65">
        <f t="shared" si="2"/>
        <v>0</v>
      </c>
      <c r="L19" s="53">
        <f>VLOOKUP(A19,'GIA BAN'!B16:G91,6,0)*K19</f>
        <v>0</v>
      </c>
    </row>
    <row r="20" spans="1:12" s="76" customFormat="1" ht="20.25" customHeight="1" x14ac:dyDescent="0.25">
      <c r="A20" s="15" t="s">
        <v>27</v>
      </c>
      <c r="B20" s="6" t="str">
        <f>VLOOKUP(A20,'GIA BAN'!B17:G91,2,0)</f>
        <v xml:space="preserve">Kẹo dừa sữa ca cao </v>
      </c>
      <c r="C20" s="78" t="str">
        <f>VLOOKUP(A20,'GIA BAN'!B17:G91,3,0)</f>
        <v>400gr</v>
      </c>
      <c r="D20" s="80"/>
      <c r="E20" s="80"/>
      <c r="F20" s="80"/>
      <c r="G20" s="80"/>
      <c r="H20" s="80"/>
      <c r="I20" s="80"/>
      <c r="J20" s="80"/>
      <c r="K20" s="65">
        <f t="shared" si="2"/>
        <v>0</v>
      </c>
      <c r="L20" s="53">
        <f>VLOOKUP(A20,'GIA BAN'!B17:G92,6,0)*K20</f>
        <v>0</v>
      </c>
    </row>
    <row r="21" spans="1:12" s="76" customFormat="1" ht="20.25" customHeight="1" x14ac:dyDescent="0.25">
      <c r="A21" s="15" t="s">
        <v>29</v>
      </c>
      <c r="B21" s="6" t="str">
        <f>VLOOKUP(A21,'GIA BAN'!B18:G92,2,0)</f>
        <v>Kẹo dừa  béo</v>
      </c>
      <c r="C21" s="78" t="str">
        <f>VLOOKUP(A21,'GIA BAN'!B18:G92,3,0)</f>
        <v>400gr</v>
      </c>
      <c r="D21" s="80"/>
      <c r="E21" s="80"/>
      <c r="F21" s="80"/>
      <c r="G21" s="80"/>
      <c r="H21" s="80"/>
      <c r="I21" s="80"/>
      <c r="J21" s="80"/>
      <c r="K21" s="65">
        <f t="shared" si="2"/>
        <v>0</v>
      </c>
      <c r="L21" s="53">
        <f>VLOOKUP(A21,'GIA BAN'!B18:G93,6,0)*K21</f>
        <v>0</v>
      </c>
    </row>
    <row r="22" spans="1:12" s="76" customFormat="1" ht="20.25" customHeight="1" x14ac:dyDescent="0.25">
      <c r="A22" s="19" t="s">
        <v>123</v>
      </c>
      <c r="B22" s="22" t="str">
        <f>VLOOKUP(A22,'GIA BAN'!B19:G93,2,0)</f>
        <v>Kẹo dừa sầu riêng</v>
      </c>
      <c r="C22" s="23" t="str">
        <f>VLOOKUP(A22,'GIA BAN'!B19:G93,3,0)</f>
        <v>450gr</v>
      </c>
      <c r="D22" s="80"/>
      <c r="E22" s="80"/>
      <c r="F22" s="80"/>
      <c r="G22" s="80"/>
      <c r="H22" s="80"/>
      <c r="I22" s="80"/>
      <c r="J22" s="80"/>
      <c r="K22" s="65">
        <f t="shared" si="2"/>
        <v>0</v>
      </c>
      <c r="L22" s="53">
        <f>VLOOKUP(A22,'GIA BAN'!B19:G94,6,0)*K22</f>
        <v>0</v>
      </c>
    </row>
    <row r="23" spans="1:12" s="76" customFormat="1" ht="20.25" customHeight="1" x14ac:dyDescent="0.25">
      <c r="A23" s="19" t="s">
        <v>124</v>
      </c>
      <c r="B23" s="22" t="str">
        <f>VLOOKUP(A23,'GIA BAN'!B20:G94,2,0)</f>
        <v>Kẹo dừa sầu riêng / đậu phộng</v>
      </c>
      <c r="C23" s="23" t="str">
        <f>VLOOKUP(A23,'GIA BAN'!B20:G94,3,0)</f>
        <v>450gr</v>
      </c>
      <c r="D23" s="80"/>
      <c r="E23" s="80"/>
      <c r="F23" s="80"/>
      <c r="G23" s="80"/>
      <c r="H23" s="80"/>
      <c r="I23" s="80"/>
      <c r="J23" s="80"/>
      <c r="K23" s="65">
        <f t="shared" si="2"/>
        <v>0</v>
      </c>
      <c r="L23" s="53">
        <f>VLOOKUP(A23,'GIA BAN'!B20:G95,6,0)*K23</f>
        <v>0</v>
      </c>
    </row>
    <row r="24" spans="1:12" s="76" customFormat="1" ht="20.25" customHeight="1" x14ac:dyDescent="0.25">
      <c r="A24" s="19" t="s">
        <v>125</v>
      </c>
      <c r="B24" s="22" t="str">
        <f>VLOOKUP(A24,'GIA BAN'!B21:G95,2,0)</f>
        <v>Kẹo dừa sầu riêng / lá dứa</v>
      </c>
      <c r="C24" s="23" t="str">
        <f>VLOOKUP(A24,'GIA BAN'!B21:G95,3,0)</f>
        <v>450gr</v>
      </c>
      <c r="D24" s="80"/>
      <c r="E24" s="80"/>
      <c r="F24" s="80"/>
      <c r="G24" s="80"/>
      <c r="H24" s="80"/>
      <c r="I24" s="80"/>
      <c r="J24" s="80"/>
      <c r="K24" s="65">
        <f t="shared" si="2"/>
        <v>0</v>
      </c>
      <c r="L24" s="53">
        <f>VLOOKUP(A24,'GIA BAN'!B21:G96,6,0)*K24</f>
        <v>0</v>
      </c>
    </row>
    <row r="25" spans="1:12" s="76" customFormat="1" ht="20.25" customHeight="1" x14ac:dyDescent="0.25">
      <c r="A25" s="19" t="s">
        <v>126</v>
      </c>
      <c r="B25" s="22" t="str">
        <f>VLOOKUP(A25,'GIA BAN'!B22:G96,2,0)</f>
        <v xml:space="preserve">Kẹo dừa sữa ca cao </v>
      </c>
      <c r="C25" s="23" t="str">
        <f>VLOOKUP(A25,'GIA BAN'!B22:G96,3,0)</f>
        <v>450gr</v>
      </c>
      <c r="D25" s="80"/>
      <c r="E25" s="80"/>
      <c r="F25" s="80"/>
      <c r="G25" s="80"/>
      <c r="H25" s="80"/>
      <c r="I25" s="80"/>
      <c r="J25" s="80"/>
      <c r="K25" s="65">
        <f t="shared" si="2"/>
        <v>0</v>
      </c>
      <c r="L25" s="53">
        <f>VLOOKUP(A25,'GIA BAN'!B22:G97,6,0)*K25</f>
        <v>0</v>
      </c>
    </row>
    <row r="26" spans="1:12" s="76" customFormat="1" ht="20.25" customHeight="1" x14ac:dyDescent="0.25">
      <c r="A26" s="19" t="s">
        <v>127</v>
      </c>
      <c r="B26" s="22" t="str">
        <f>VLOOKUP(A26,'GIA BAN'!B23:G97,2,0)</f>
        <v>Kẹo dừa  béo</v>
      </c>
      <c r="C26" s="23" t="str">
        <f>VLOOKUP(A26,'GIA BAN'!B23:G97,3,0)</f>
        <v>450gr</v>
      </c>
      <c r="D26" s="80"/>
      <c r="E26" s="80"/>
      <c r="F26" s="80"/>
      <c r="G26" s="80"/>
      <c r="H26" s="80"/>
      <c r="I26" s="80"/>
      <c r="J26" s="80"/>
      <c r="K26" s="65">
        <f t="shared" si="2"/>
        <v>0</v>
      </c>
      <c r="L26" s="53">
        <f>VLOOKUP(A26,'GIA BAN'!B23:G98,6,0)*K26</f>
        <v>0</v>
      </c>
    </row>
    <row r="27" spans="1:12" s="76" customFormat="1" ht="20.25" customHeight="1" x14ac:dyDescent="0.25">
      <c r="A27" s="15" t="s">
        <v>30</v>
      </c>
      <c r="B27" s="6" t="str">
        <f>VLOOKUP(A27,'GIA BAN'!B24:G98,2,0)</f>
        <v>Kẹo dừa thập cẩm viên lớn</v>
      </c>
      <c r="C27" s="78" t="str">
        <f>VLOOKUP(A27,'GIA BAN'!B24:G98,3,0)</f>
        <v>540gr</v>
      </c>
      <c r="D27" s="80"/>
      <c r="E27" s="80"/>
      <c r="F27" s="80"/>
      <c r="G27" s="80"/>
      <c r="H27" s="80"/>
      <c r="I27" s="80"/>
      <c r="J27" s="80"/>
      <c r="K27" s="65">
        <f t="shared" si="2"/>
        <v>0</v>
      </c>
      <c r="L27" s="53">
        <f>VLOOKUP(A27,'GIA BAN'!B24:G99,6,0)*K27</f>
        <v>0</v>
      </c>
    </row>
    <row r="28" spans="1:12" s="76" customFormat="1" ht="20.25" customHeight="1" x14ac:dyDescent="0.25">
      <c r="A28" s="15"/>
      <c r="B28" s="16" t="s">
        <v>33</v>
      </c>
      <c r="C28" s="78"/>
      <c r="D28" s="80"/>
      <c r="E28" s="80"/>
      <c r="F28" s="80"/>
      <c r="G28" s="80"/>
      <c r="H28" s="80"/>
      <c r="I28" s="80"/>
      <c r="J28" s="80"/>
      <c r="K28" s="65">
        <f t="shared" si="2"/>
        <v>0</v>
      </c>
      <c r="L28" s="53"/>
    </row>
    <row r="29" spans="1:12" s="76" customFormat="1" ht="20.25" customHeight="1" x14ac:dyDescent="0.25">
      <c r="A29" s="15" t="s">
        <v>34</v>
      </c>
      <c r="B29" s="6" t="str">
        <f>VLOOKUP(A29,'GIA BAN'!B26:G95,2,0)</f>
        <v>Kẹo dừa dẻo sầu riêng</v>
      </c>
      <c r="C29" s="78" t="str">
        <f>VLOOKUP(A29,'GIA BAN'!B26:G100,3,0)</f>
        <v>250gr</v>
      </c>
      <c r="D29" s="80"/>
      <c r="E29" s="80">
        <v>40</v>
      </c>
      <c r="F29" s="80">
        <v>120</v>
      </c>
      <c r="G29" s="80"/>
      <c r="H29" s="80">
        <v>80</v>
      </c>
      <c r="I29" s="80">
        <v>40</v>
      </c>
      <c r="J29" s="80"/>
      <c r="K29" s="65">
        <f t="shared" si="2"/>
        <v>280</v>
      </c>
      <c r="L29" s="53">
        <f>VLOOKUP(A29,'GIA BAN'!B26:G101,6,0)*K29</f>
        <v>7504000</v>
      </c>
    </row>
    <row r="30" spans="1:12" s="76" customFormat="1" ht="20.25" customHeight="1" x14ac:dyDescent="0.25">
      <c r="A30" s="15" t="s">
        <v>37</v>
      </c>
      <c r="B30" s="6" t="str">
        <f>VLOOKUP(A30,'GIA BAN'!B27:G96,2,0)</f>
        <v>Kẹo dừa dẻo đậu phộng -béo</v>
      </c>
      <c r="C30" s="78" t="str">
        <f>VLOOKUP(A30,'GIA BAN'!B27:G101,3,0)</f>
        <v>250gr</v>
      </c>
      <c r="D30" s="80"/>
      <c r="E30" s="80">
        <v>40</v>
      </c>
      <c r="F30" s="80">
        <v>120</v>
      </c>
      <c r="G30" s="80"/>
      <c r="H30" s="80">
        <v>80</v>
      </c>
      <c r="I30" s="80">
        <v>40</v>
      </c>
      <c r="J30" s="80"/>
      <c r="K30" s="65">
        <f t="shared" si="2"/>
        <v>280</v>
      </c>
      <c r="L30" s="53">
        <f>VLOOKUP(A30,'GIA BAN'!B27:G102,6,0)*K30</f>
        <v>7504000</v>
      </c>
    </row>
    <row r="31" spans="1:12" s="76" customFormat="1" ht="20.25" customHeight="1" x14ac:dyDescent="0.25">
      <c r="A31" s="15" t="s">
        <v>39</v>
      </c>
      <c r="B31" s="6" t="str">
        <f>VLOOKUP(A31,'GIA BAN'!B28:G97,2,0)</f>
        <v>Kẹo dừa dẻo lá dứa</v>
      </c>
      <c r="C31" s="78" t="str">
        <f>VLOOKUP(A31,'GIA BAN'!B28:G102,3,0)</f>
        <v>250gr</v>
      </c>
      <c r="D31" s="80"/>
      <c r="E31" s="80">
        <v>40</v>
      </c>
      <c r="F31" s="80">
        <v>120</v>
      </c>
      <c r="G31" s="80"/>
      <c r="H31" s="80">
        <v>80</v>
      </c>
      <c r="I31" s="80">
        <v>40</v>
      </c>
      <c r="J31" s="80"/>
      <c r="K31" s="65">
        <f t="shared" si="2"/>
        <v>280</v>
      </c>
      <c r="L31" s="53">
        <f>VLOOKUP(A31,'GIA BAN'!B28:G103,6,0)*K31</f>
        <v>7392000</v>
      </c>
    </row>
    <row r="32" spans="1:12" s="76" customFormat="1" ht="20.25" customHeight="1" x14ac:dyDescent="0.25">
      <c r="A32" s="15" t="s">
        <v>41</v>
      </c>
      <c r="B32" s="6" t="str">
        <f>VLOOKUP(A32,'GIA BAN'!B29:G98,2,0)</f>
        <v>Kẹo dừa dẻo môn</v>
      </c>
      <c r="C32" s="78" t="str">
        <f>VLOOKUP(A32,'GIA BAN'!B29:G103,3,0)</f>
        <v>250gr</v>
      </c>
      <c r="D32" s="80"/>
      <c r="E32" s="80"/>
      <c r="F32" s="80">
        <v>120</v>
      </c>
      <c r="G32" s="80"/>
      <c r="H32" s="80">
        <v>80</v>
      </c>
      <c r="I32" s="80">
        <v>80</v>
      </c>
      <c r="J32" s="80"/>
      <c r="K32" s="65">
        <f t="shared" si="2"/>
        <v>280</v>
      </c>
      <c r="L32" s="53">
        <f>VLOOKUP(A32,'GIA BAN'!B29:G104,6,0)*K32</f>
        <v>7392000</v>
      </c>
    </row>
    <row r="33" spans="1:12" s="76" customFormat="1" ht="20.25" customHeight="1" x14ac:dyDescent="0.25">
      <c r="A33" s="15" t="s">
        <v>43</v>
      </c>
      <c r="B33" s="6" t="str">
        <f>VLOOKUP(A33,'GIA BAN'!B30:G99,2,0)</f>
        <v xml:space="preserve">Kẹo dẻo thập cẩm </v>
      </c>
      <c r="C33" s="78" t="str">
        <f>VLOOKUP(A33,'GIA BAN'!B30:G104,3,0)</f>
        <v>250gr</v>
      </c>
      <c r="D33" s="80"/>
      <c r="E33" s="80">
        <v>80</v>
      </c>
      <c r="F33" s="80">
        <v>120</v>
      </c>
      <c r="G33" s="80"/>
      <c r="H33" s="80">
        <v>80</v>
      </c>
      <c r="I33" s="80">
        <v>40</v>
      </c>
      <c r="J33" s="80"/>
      <c r="K33" s="65">
        <f t="shared" si="2"/>
        <v>320</v>
      </c>
      <c r="L33" s="53">
        <f>VLOOKUP(A33,'GIA BAN'!B30:G105,6,0)*K33</f>
        <v>8448000</v>
      </c>
    </row>
    <row r="34" spans="1:12" s="76" customFormat="1" ht="20.25" customHeight="1" x14ac:dyDescent="0.25">
      <c r="A34" s="15"/>
      <c r="B34" s="16" t="s">
        <v>45</v>
      </c>
      <c r="C34" s="78"/>
      <c r="D34" s="80"/>
      <c r="E34" s="80"/>
      <c r="F34" s="80"/>
      <c r="G34" s="80"/>
      <c r="H34" s="80"/>
      <c r="I34" s="80"/>
      <c r="J34" s="80"/>
      <c r="K34" s="65">
        <f t="shared" si="2"/>
        <v>0</v>
      </c>
      <c r="L34" s="53"/>
    </row>
    <row r="35" spans="1:12" s="76" customFormat="1" ht="20.25" customHeight="1" x14ac:dyDescent="0.25">
      <c r="A35" s="15" t="s">
        <v>46</v>
      </c>
      <c r="B35" s="6" t="str">
        <f>VLOOKUP(A35,'GIA BAN'!B32:G101,2,0)</f>
        <v>Kẹo dừa sữa sầu riêng - 40viên</v>
      </c>
      <c r="C35" s="78" t="str">
        <f>VLOOKUP(A35,'GIA BAN'!B32:G101,3,0)</f>
        <v>200gr</v>
      </c>
      <c r="D35" s="80"/>
      <c r="E35" s="80">
        <v>180</v>
      </c>
      <c r="F35" s="80"/>
      <c r="G35" s="80">
        <v>360</v>
      </c>
      <c r="H35" s="80">
        <v>90</v>
      </c>
      <c r="I35" s="80">
        <v>180</v>
      </c>
      <c r="J35" s="80">
        <v>360</v>
      </c>
      <c r="K35" s="65">
        <f t="shared" si="2"/>
        <v>1170</v>
      </c>
      <c r="L35" s="53">
        <f>VLOOKUP(A35,'GIA BAN'!B32:G107,6,0)*K35</f>
        <v>17901000</v>
      </c>
    </row>
    <row r="36" spans="1:12" s="76" customFormat="1" ht="20.25" customHeight="1" x14ac:dyDescent="0.25">
      <c r="A36" s="15" t="s">
        <v>49</v>
      </c>
      <c r="B36" s="6" t="str">
        <f>VLOOKUP(A36,'GIA BAN'!B33:G102,2,0)</f>
        <v>Kẹo dừa sữa ca cao - 40viên</v>
      </c>
      <c r="C36" s="78" t="str">
        <f>VLOOKUP(A36,'GIA BAN'!B33:G102,3,0)</f>
        <v>200gr</v>
      </c>
      <c r="D36" s="80"/>
      <c r="E36" s="80">
        <v>180</v>
      </c>
      <c r="F36" s="80"/>
      <c r="G36" s="80">
        <v>270</v>
      </c>
      <c r="H36" s="80">
        <v>90</v>
      </c>
      <c r="I36" s="80">
        <v>90</v>
      </c>
      <c r="J36" s="80">
        <v>270</v>
      </c>
      <c r="K36" s="65">
        <f t="shared" si="2"/>
        <v>900</v>
      </c>
      <c r="L36" s="53">
        <f>VLOOKUP(A36,'GIA BAN'!B33:G108,6,0)*K36</f>
        <v>13500000</v>
      </c>
    </row>
    <row r="37" spans="1:12" s="76" customFormat="1" ht="20.25" customHeight="1" x14ac:dyDescent="0.25">
      <c r="A37" s="15" t="s">
        <v>51</v>
      </c>
      <c r="B37" s="6" t="str">
        <f>VLOOKUP(A37,'GIA BAN'!B34:G103,2,0)</f>
        <v>Kẹo dừa sữa lá dứa - 40viên</v>
      </c>
      <c r="C37" s="78" t="str">
        <f>VLOOKUP(A37,'GIA BAN'!B34:G103,3,0)</f>
        <v>200gr</v>
      </c>
      <c r="D37" s="80"/>
      <c r="E37" s="80">
        <v>180</v>
      </c>
      <c r="F37" s="80"/>
      <c r="G37" s="80">
        <v>270</v>
      </c>
      <c r="H37" s="80">
        <v>90</v>
      </c>
      <c r="I37" s="80">
        <v>90</v>
      </c>
      <c r="J37" s="80">
        <v>270</v>
      </c>
      <c r="K37" s="65">
        <f t="shared" si="2"/>
        <v>900</v>
      </c>
      <c r="L37" s="53">
        <f>VLOOKUP(A37,'GIA BAN'!B34:G109,6,0)*K37</f>
        <v>13500000</v>
      </c>
    </row>
    <row r="38" spans="1:12" s="76" customFormat="1" ht="20.25" customHeight="1" x14ac:dyDescent="0.25">
      <c r="A38" s="15" t="s">
        <v>53</v>
      </c>
      <c r="B38" s="6" t="str">
        <f>VLOOKUP(A38,'GIA BAN'!B35:G104,2,0)</f>
        <v>Kẹo dừa sữa sầu riêng - 48viên</v>
      </c>
      <c r="C38" s="78" t="str">
        <f>VLOOKUP(A38,'GIA BAN'!B35:G104,3,0)</f>
        <v>400gr</v>
      </c>
      <c r="D38" s="80"/>
      <c r="E38" s="80">
        <v>100</v>
      </c>
      <c r="F38" s="80"/>
      <c r="G38" s="80"/>
      <c r="H38" s="80"/>
      <c r="I38" s="80"/>
      <c r="J38" s="80"/>
      <c r="K38" s="65">
        <f t="shared" si="2"/>
        <v>100</v>
      </c>
      <c r="L38" s="53">
        <f>VLOOKUP(A38,'GIA BAN'!B35:G110,6,0)*K38</f>
        <v>2820000</v>
      </c>
    </row>
    <row r="39" spans="1:12" s="76" customFormat="1" ht="20.25" customHeight="1" x14ac:dyDescent="0.25">
      <c r="A39" s="15" t="s">
        <v>55</v>
      </c>
      <c r="B39" s="6" t="str">
        <f>VLOOKUP(A39,'GIA BAN'!B36:G105,2,0)</f>
        <v>Kẹo dừa sữa sầu riêng/ đậu phộng- 48 viên</v>
      </c>
      <c r="C39" s="78" t="str">
        <f>VLOOKUP(A39,'GIA BAN'!B36:G105,3,0)</f>
        <v>400gr</v>
      </c>
      <c r="D39" s="80"/>
      <c r="E39" s="80">
        <v>100</v>
      </c>
      <c r="F39" s="80"/>
      <c r="G39" s="80"/>
      <c r="H39" s="80"/>
      <c r="I39" s="80"/>
      <c r="J39" s="80"/>
      <c r="K39" s="65">
        <f t="shared" ref="K39:K70" si="3">SUM(D39:J39)</f>
        <v>100</v>
      </c>
      <c r="L39" s="53">
        <f>VLOOKUP(A39,'GIA BAN'!B36:G111,6,0)*K39</f>
        <v>2820000</v>
      </c>
    </row>
    <row r="40" spans="1:12" s="76" customFormat="1" ht="20.25" customHeight="1" x14ac:dyDescent="0.25">
      <c r="A40" s="15" t="s">
        <v>57</v>
      </c>
      <c r="B40" s="6" t="str">
        <f>VLOOKUP(A40,'GIA BAN'!B37:G106,2,0)</f>
        <v>Kẹo dừa sữa lá dứa - 48viên</v>
      </c>
      <c r="C40" s="78" t="str">
        <f>VLOOKUP(A40,'GIA BAN'!B37:G106,3,0)</f>
        <v>400gr</v>
      </c>
      <c r="D40" s="80"/>
      <c r="E40" s="80"/>
      <c r="F40" s="80"/>
      <c r="G40" s="80"/>
      <c r="H40" s="80"/>
      <c r="I40" s="80"/>
      <c r="J40" s="80"/>
      <c r="K40" s="65">
        <f t="shared" si="3"/>
        <v>0</v>
      </c>
      <c r="L40" s="53">
        <f>VLOOKUP(A40,'GIA BAN'!B37:G112,6,0)*K40</f>
        <v>0</v>
      </c>
    </row>
    <row r="41" spans="1:12" s="76" customFormat="1" ht="20.25" customHeight="1" x14ac:dyDescent="0.25">
      <c r="A41" s="15" t="s">
        <v>59</v>
      </c>
      <c r="B41" s="6" t="str">
        <f>VLOOKUP(A41,'GIA BAN'!B38:G107,2,0)</f>
        <v>Kẹo dừa sữa ca cao - 48viên</v>
      </c>
      <c r="C41" s="78" t="str">
        <f>VLOOKUP(A41,'GIA BAN'!B38:G107,3,0)</f>
        <v>400gr</v>
      </c>
      <c r="D41" s="80"/>
      <c r="E41" s="80"/>
      <c r="F41" s="80"/>
      <c r="G41" s="80"/>
      <c r="H41" s="80"/>
      <c r="I41" s="80"/>
      <c r="J41" s="80"/>
      <c r="K41" s="65">
        <f t="shared" si="3"/>
        <v>0</v>
      </c>
      <c r="L41" s="53">
        <f>VLOOKUP(A41,'GIA BAN'!B38:G113,6,0)*K41</f>
        <v>0</v>
      </c>
    </row>
    <row r="42" spans="1:12" s="76" customFormat="1" ht="20.25" customHeight="1" x14ac:dyDescent="0.25">
      <c r="A42" s="15" t="s">
        <v>61</v>
      </c>
      <c r="B42" s="6" t="str">
        <f>VLOOKUP(A42,'GIA BAN'!B39:G108,2,0)</f>
        <v>Kẹo dừa cao cấp trắng - 80viên</v>
      </c>
      <c r="C42" s="78" t="str">
        <f>VLOOKUP(A42,'GIA BAN'!B39:G108,3,0)</f>
        <v>400gr</v>
      </c>
      <c r="D42" s="80"/>
      <c r="E42" s="80">
        <v>100</v>
      </c>
      <c r="F42" s="80"/>
      <c r="G42" s="80"/>
      <c r="H42" s="80"/>
      <c r="I42" s="80"/>
      <c r="J42" s="80"/>
      <c r="K42" s="65">
        <f t="shared" si="3"/>
        <v>100</v>
      </c>
      <c r="L42" s="53">
        <f>VLOOKUP(A42,'GIA BAN'!B39:G114,6,0)*K42</f>
        <v>2690000</v>
      </c>
    </row>
    <row r="43" spans="1:12" s="76" customFormat="1" ht="20.25" customHeight="1" x14ac:dyDescent="0.25">
      <c r="A43" s="15" t="s">
        <v>63</v>
      </c>
      <c r="B43" s="6" t="str">
        <f>VLOOKUP(A43,'GIA BAN'!B40:G109,2,0)</f>
        <v>Kẹo dừa cao cấp 4 màu - 80viên</v>
      </c>
      <c r="C43" s="78" t="str">
        <f>VLOOKUP(A43,'GIA BAN'!B40:G109,3,0)</f>
        <v>400gr</v>
      </c>
      <c r="D43" s="80"/>
      <c r="E43" s="80">
        <v>100</v>
      </c>
      <c r="F43" s="80"/>
      <c r="G43" s="80"/>
      <c r="H43" s="80"/>
      <c r="I43" s="80"/>
      <c r="J43" s="80"/>
      <c r="K43" s="65">
        <f t="shared" si="3"/>
        <v>100</v>
      </c>
      <c r="L43" s="53">
        <f>VLOOKUP(A43,'GIA BAN'!B40:G115,6,0)*K43</f>
        <v>2690000</v>
      </c>
    </row>
    <row r="44" spans="1:12" s="76" customFormat="1" ht="20.25" customHeight="1" x14ac:dyDescent="0.25">
      <c r="A44" s="15" t="s">
        <v>65</v>
      </c>
      <c r="B44" s="6" t="str">
        <f>VLOOKUP(A44,'GIA BAN'!B41:G110,2,0)</f>
        <v>Kẹo dừa sữa lá dứa/ sầu riêng - 60 viên</v>
      </c>
      <c r="C44" s="78" t="str">
        <f>VLOOKUP(A44,'GIA BAN'!B41:G110,3,0)</f>
        <v>450gr</v>
      </c>
      <c r="D44" s="80"/>
      <c r="E44" s="80"/>
      <c r="F44" s="80"/>
      <c r="G44" s="80"/>
      <c r="H44" s="80"/>
      <c r="I44" s="80"/>
      <c r="J44" s="80"/>
      <c r="K44" s="65">
        <f t="shared" si="3"/>
        <v>0</v>
      </c>
      <c r="L44" s="53">
        <f>VLOOKUP(A44,'GIA BAN'!B41:G116,6,0)*K44</f>
        <v>0</v>
      </c>
    </row>
    <row r="45" spans="1:12" s="76" customFormat="1" ht="20.25" customHeight="1" x14ac:dyDescent="0.25">
      <c r="A45" s="15" t="s">
        <v>68</v>
      </c>
      <c r="B45" s="6" t="str">
        <f>VLOOKUP(A45,'GIA BAN'!B42:G111,2,0)</f>
        <v>Kẹo dừa sữa sầu riêng - 60viên</v>
      </c>
      <c r="C45" s="78" t="str">
        <f>VLOOKUP(A45,'GIA BAN'!B42:G111,3,0)</f>
        <v>450gr</v>
      </c>
      <c r="D45" s="80"/>
      <c r="E45" s="80"/>
      <c r="F45" s="80"/>
      <c r="G45" s="80"/>
      <c r="H45" s="80"/>
      <c r="I45" s="80"/>
      <c r="J45" s="80"/>
      <c r="K45" s="65">
        <f t="shared" si="3"/>
        <v>0</v>
      </c>
      <c r="L45" s="53">
        <f>VLOOKUP(A45,'GIA BAN'!B42:G117,6,0)*K45</f>
        <v>0</v>
      </c>
    </row>
    <row r="46" spans="1:12" s="76" customFormat="1" ht="20.25" customHeight="1" x14ac:dyDescent="0.25">
      <c r="A46" s="15" t="s">
        <v>70</v>
      </c>
      <c r="B46" s="6" t="str">
        <f>VLOOKUP(A46,'GIA BAN'!B43:G112,2,0)</f>
        <v>Kẹo dừa sữa ca cao - 60viên</v>
      </c>
      <c r="C46" s="78" t="str">
        <f>VLOOKUP(A46,'GIA BAN'!B43:G112,3,0)</f>
        <v>450gr</v>
      </c>
      <c r="D46" s="80"/>
      <c r="E46" s="80"/>
      <c r="F46" s="80"/>
      <c r="G46" s="80"/>
      <c r="H46" s="80"/>
      <c r="I46" s="80"/>
      <c r="J46" s="80"/>
      <c r="K46" s="65">
        <f t="shared" si="3"/>
        <v>0</v>
      </c>
      <c r="L46" s="53">
        <f>VLOOKUP(A46,'GIA BAN'!B43:G118,6,0)*K46</f>
        <v>0</v>
      </c>
    </row>
    <row r="47" spans="1:12" s="76" customFormat="1" ht="20.25" customHeight="1" x14ac:dyDescent="0.25">
      <c r="A47" s="15" t="s">
        <v>72</v>
      </c>
      <c r="B47" s="6" t="str">
        <f>VLOOKUP(A47,'GIA BAN'!B44:G113,2,0)</f>
        <v>Kẹo dừa sữa sầu riêng - 60viên</v>
      </c>
      <c r="C47" s="78" t="str">
        <f>VLOOKUP(A47,'GIA BAN'!B44:G113,3,0)</f>
        <v>500gr</v>
      </c>
      <c r="D47" s="80"/>
      <c r="E47" s="80"/>
      <c r="F47" s="80"/>
      <c r="G47" s="80"/>
      <c r="H47" s="80"/>
      <c r="I47" s="80"/>
      <c r="J47" s="80"/>
      <c r="K47" s="65">
        <f t="shared" si="3"/>
        <v>0</v>
      </c>
      <c r="L47" s="53">
        <f>VLOOKUP(A47,'GIA BAN'!B44:G119,6,0)*K47</f>
        <v>0</v>
      </c>
    </row>
    <row r="48" spans="1:12" s="76" customFormat="1" ht="20.25" customHeight="1" x14ac:dyDescent="0.25">
      <c r="A48" s="15" t="s">
        <v>73</v>
      </c>
      <c r="B48" s="6" t="str">
        <f>VLOOKUP(A48,'GIA BAN'!B45:G114,2,0)</f>
        <v>Kẹo dừa sữa lá dứa/ sầu riêng - 60 viên</v>
      </c>
      <c r="C48" s="78" t="str">
        <f>VLOOKUP(A48,'GIA BAN'!B45:G114,3,0)</f>
        <v>500gr</v>
      </c>
      <c r="D48" s="80"/>
      <c r="E48" s="80"/>
      <c r="F48" s="80"/>
      <c r="G48" s="80"/>
      <c r="H48" s="80"/>
      <c r="I48" s="80"/>
      <c r="J48" s="80"/>
      <c r="K48" s="65">
        <f t="shared" si="3"/>
        <v>0</v>
      </c>
      <c r="L48" s="53">
        <f>VLOOKUP(A48,'GIA BAN'!B45:G120,6,0)*K48</f>
        <v>0</v>
      </c>
    </row>
    <row r="49" spans="1:12" s="76" customFormat="1" ht="20.25" customHeight="1" x14ac:dyDescent="0.25">
      <c r="A49" s="15" t="s">
        <v>74</v>
      </c>
      <c r="B49" s="6" t="str">
        <f>VLOOKUP(A49,'GIA BAN'!B46:G115,2,0)</f>
        <v>Kẹo dừa sữa ca cao - 60viên</v>
      </c>
      <c r="C49" s="78" t="str">
        <f>VLOOKUP(A49,'GIA BAN'!B46:G115,3,0)</f>
        <v>500gr</v>
      </c>
      <c r="D49" s="80"/>
      <c r="E49" s="80"/>
      <c r="F49" s="80"/>
      <c r="G49" s="80"/>
      <c r="H49" s="80"/>
      <c r="I49" s="80"/>
      <c r="J49" s="80"/>
      <c r="K49" s="65">
        <f t="shared" si="3"/>
        <v>0</v>
      </c>
      <c r="L49" s="53">
        <f>VLOOKUP(A49,'GIA BAN'!B46:G121,6,0)*K49</f>
        <v>0</v>
      </c>
    </row>
    <row r="50" spans="1:12" s="76" customFormat="1" ht="20.25" customHeight="1" x14ac:dyDescent="0.25">
      <c r="A50" s="15" t="s">
        <v>75</v>
      </c>
      <c r="B50" s="6" t="str">
        <f>VLOOKUP(A50,'GIA BAN'!B47:G116,2,0)</f>
        <v>Kẹo dừa sữa lá dứa - 48viên</v>
      </c>
      <c r="C50" s="78" t="str">
        <f>VLOOKUP(A50,'GIA BAN'!B47:G116,3,0)</f>
        <v>350gr</v>
      </c>
      <c r="D50" s="80"/>
      <c r="E50" s="80"/>
      <c r="F50" s="80"/>
      <c r="G50" s="80"/>
      <c r="H50" s="80"/>
      <c r="I50" s="80"/>
      <c r="J50" s="80"/>
      <c r="K50" s="65">
        <f t="shared" si="3"/>
        <v>0</v>
      </c>
      <c r="L50" s="53">
        <f>VLOOKUP(A50,'GIA BAN'!B47:G122,6,0)*K50</f>
        <v>0</v>
      </c>
    </row>
    <row r="51" spans="1:12" s="76" customFormat="1" ht="20.25" customHeight="1" x14ac:dyDescent="0.25">
      <c r="A51" s="10"/>
      <c r="B51" s="16" t="s">
        <v>77</v>
      </c>
      <c r="C51" s="77"/>
      <c r="D51" s="80"/>
      <c r="E51" s="80"/>
      <c r="F51" s="80"/>
      <c r="G51" s="80"/>
      <c r="H51" s="80"/>
      <c r="I51" s="80"/>
      <c r="J51" s="80"/>
      <c r="K51" s="65">
        <f t="shared" si="3"/>
        <v>0</v>
      </c>
      <c r="L51" s="53"/>
    </row>
    <row r="52" spans="1:12" s="76" customFormat="1" ht="20.25" customHeight="1" x14ac:dyDescent="0.25">
      <c r="A52" s="15" t="s">
        <v>78</v>
      </c>
      <c r="B52" s="6" t="str">
        <f>VLOOKUP(A52,'GIA BAN'!B49:G118,2,0)</f>
        <v>Kẹo dừa tổng hợp</v>
      </c>
      <c r="C52" s="78" t="str">
        <f>VLOOKUP(A52,'GIA BAN'!B49:G118,3,0)</f>
        <v>500gr</v>
      </c>
      <c r="D52" s="80"/>
      <c r="E52" s="80"/>
      <c r="F52" s="80"/>
      <c r="G52" s="80"/>
      <c r="H52" s="80"/>
      <c r="I52" s="80"/>
      <c r="J52" s="80"/>
      <c r="K52" s="65">
        <f t="shared" si="3"/>
        <v>0</v>
      </c>
      <c r="L52" s="53">
        <f>VLOOKUP(A52,'GIA BAN'!B49:G124,6,0)*K52</f>
        <v>0</v>
      </c>
    </row>
    <row r="53" spans="1:12" s="76" customFormat="1" ht="20.25" customHeight="1" x14ac:dyDescent="0.25">
      <c r="A53" s="15" t="s">
        <v>80</v>
      </c>
      <c r="B53" s="6" t="str">
        <f>VLOOKUP(A53,'GIA BAN'!B50:G119,2,0)</f>
        <v>Kẹo dừa tổng hợp</v>
      </c>
      <c r="C53" s="78" t="str">
        <f>VLOOKUP(A53,'GIA BAN'!B50:G119,3,0)</f>
        <v>200gr</v>
      </c>
      <c r="D53" s="80"/>
      <c r="E53" s="80"/>
      <c r="F53" s="80"/>
      <c r="G53" s="80"/>
      <c r="H53" s="80"/>
      <c r="I53" s="80"/>
      <c r="J53" s="80"/>
      <c r="K53" s="65">
        <f t="shared" si="3"/>
        <v>0</v>
      </c>
      <c r="L53" s="53">
        <f>VLOOKUP(A53,'GIA BAN'!B50:G125,6,0)*K53</f>
        <v>0</v>
      </c>
    </row>
    <row r="54" spans="1:12" s="76" customFormat="1" ht="20.25" customHeight="1" x14ac:dyDescent="0.25">
      <c r="A54" s="15" t="s">
        <v>81</v>
      </c>
      <c r="B54" s="6" t="str">
        <f>VLOOKUP(A54,'GIA BAN'!B51:G120,2,0)</f>
        <v>Kẹo dừa tổng hợp (xá)</v>
      </c>
      <c r="C54" s="78" t="str">
        <f>VLOOKUP(A54,'GIA BAN'!B51:G120,3,0)</f>
        <v>1 kg</v>
      </c>
      <c r="D54" s="80"/>
      <c r="E54" s="80"/>
      <c r="F54" s="80"/>
      <c r="G54" s="80"/>
      <c r="H54" s="80"/>
      <c r="I54" s="80"/>
      <c r="J54" s="80"/>
      <c r="K54" s="65">
        <f t="shared" si="3"/>
        <v>0</v>
      </c>
      <c r="L54" s="53">
        <f>VLOOKUP(A54,'GIA BAN'!B51:G126,6,0)*K54</f>
        <v>0</v>
      </c>
    </row>
    <row r="55" spans="1:12" s="76" customFormat="1" ht="20.25" customHeight="1" x14ac:dyDescent="0.25">
      <c r="A55" s="21" t="s">
        <v>128</v>
      </c>
      <c r="B55" s="22" t="str">
        <f>VLOOKUP(A55,'GIA BAN'!B52:G121,2,0)</f>
        <v>Kẹo dừa tổng hợp (xá) sr, dp</v>
      </c>
      <c r="C55" s="23" t="str">
        <f>VLOOKUP(A55,'GIA BAN'!B52:G121,3,0)</f>
        <v>1 kg</v>
      </c>
      <c r="D55" s="80"/>
      <c r="E55" s="80"/>
      <c r="F55" s="80"/>
      <c r="G55" s="80"/>
      <c r="H55" s="80"/>
      <c r="I55" s="80"/>
      <c r="J55" s="80"/>
      <c r="K55" s="65">
        <f t="shared" si="3"/>
        <v>0</v>
      </c>
      <c r="L55" s="53">
        <f>VLOOKUP(A55,'GIA BAN'!B52:G127,6,0)*K55</f>
        <v>0</v>
      </c>
    </row>
    <row r="56" spans="1:12" s="76" customFormat="1" ht="20.25" customHeight="1" x14ac:dyDescent="0.25">
      <c r="A56" s="15"/>
      <c r="B56" s="16" t="s">
        <v>84</v>
      </c>
      <c r="C56" s="77"/>
      <c r="D56" s="80"/>
      <c r="E56" s="80"/>
      <c r="F56" s="80"/>
      <c r="G56" s="80"/>
      <c r="H56" s="80"/>
      <c r="I56" s="80"/>
      <c r="J56" s="80"/>
      <c r="K56" s="65">
        <f t="shared" si="3"/>
        <v>0</v>
      </c>
      <c r="L56" s="53"/>
    </row>
    <row r="57" spans="1:12" s="76" customFormat="1" ht="20.25" customHeight="1" x14ac:dyDescent="0.25">
      <c r="A57" s="15" t="s">
        <v>85</v>
      </c>
      <c r="B57" s="6" t="str">
        <f>VLOOKUP(A57,'GIA BAN'!B54:G122,2,0)</f>
        <v xml:space="preserve">Kẹo dẻo thập cẩm </v>
      </c>
      <c r="C57" s="78" t="str">
        <f>VLOOKUP(A57,'GIA BAN'!B54:G122,3,0)</f>
        <v>500gr</v>
      </c>
      <c r="D57" s="80"/>
      <c r="E57" s="80"/>
      <c r="F57" s="80"/>
      <c r="G57" s="80"/>
      <c r="H57" s="80"/>
      <c r="I57" s="80"/>
      <c r="J57" s="80"/>
      <c r="K57" s="65">
        <f t="shared" si="3"/>
        <v>0</v>
      </c>
      <c r="L57" s="53">
        <f>VLOOKUP(A57,'GIA BAN'!B54:G129,6,0)*K57</f>
        <v>0</v>
      </c>
    </row>
    <row r="58" spans="1:12" s="76" customFormat="1" ht="20.25" customHeight="1" x14ac:dyDescent="0.25">
      <c r="A58" s="15" t="s">
        <v>86</v>
      </c>
      <c r="B58" s="6" t="str">
        <f>VLOOKUP(A58,'GIA BAN'!B55:G123,2,0)</f>
        <v xml:space="preserve">Kẹo dẻo thập cẩm </v>
      </c>
      <c r="C58" s="78" t="str">
        <f>VLOOKUP(A58,'GIA BAN'!B55:G123,3,0)</f>
        <v>200gr</v>
      </c>
      <c r="D58" s="80"/>
      <c r="E58" s="80">
        <v>500</v>
      </c>
      <c r="F58" s="80"/>
      <c r="G58" s="80"/>
      <c r="H58" s="80"/>
      <c r="I58" s="80"/>
      <c r="J58" s="80"/>
      <c r="K58" s="65">
        <f t="shared" si="3"/>
        <v>500</v>
      </c>
      <c r="L58" s="53">
        <f>VLOOKUP(A58,'GIA BAN'!B55:G130,6,0)*K58</f>
        <v>10250000</v>
      </c>
    </row>
    <row r="59" spans="1:12" s="76" customFormat="1" ht="20.25" customHeight="1" x14ac:dyDescent="0.25">
      <c r="A59" s="15" t="s">
        <v>87</v>
      </c>
      <c r="B59" s="6" t="str">
        <f>VLOOKUP(A59,'GIA BAN'!B56:G124,2,0)</f>
        <v>Kẹo dẻo xá</v>
      </c>
      <c r="C59" s="78" t="str">
        <f>VLOOKUP(A59,'GIA BAN'!B56:G124,3,0)</f>
        <v>1 kg</v>
      </c>
      <c r="D59" s="80"/>
      <c r="E59" s="80"/>
      <c r="F59" s="80"/>
      <c r="G59" s="80"/>
      <c r="H59" s="80">
        <v>30</v>
      </c>
      <c r="I59" s="80"/>
      <c r="J59" s="80"/>
      <c r="K59" s="65">
        <f t="shared" si="3"/>
        <v>30</v>
      </c>
      <c r="L59" s="53">
        <f>VLOOKUP(A59,'GIA BAN'!B56:G131,6,0)*K59</f>
        <v>2535000</v>
      </c>
    </row>
    <row r="60" spans="1:12" s="76" customFormat="1" ht="20.25" customHeight="1" x14ac:dyDescent="0.25">
      <c r="A60" s="15" t="s">
        <v>89</v>
      </c>
      <c r="B60" s="6" t="str">
        <f>VLOOKUP(A60,'GIA BAN'!B57:G125,2,0)</f>
        <v>Kẹo dẻo sầu riêng</v>
      </c>
      <c r="C60" s="78" t="str">
        <f>VLOOKUP(A60,'GIA BAN'!B57:G125,3,0)</f>
        <v>500gr</v>
      </c>
      <c r="D60" s="80"/>
      <c r="E60" s="80">
        <v>50</v>
      </c>
      <c r="F60" s="80"/>
      <c r="G60" s="80"/>
      <c r="H60" s="80"/>
      <c r="I60" s="80"/>
      <c r="J60" s="80"/>
      <c r="K60" s="65">
        <f t="shared" si="3"/>
        <v>50</v>
      </c>
      <c r="L60" s="53">
        <f>VLOOKUP(A60,'GIA BAN'!B57:G132,6,0)*K60</f>
        <v>2310000</v>
      </c>
    </row>
    <row r="61" spans="1:12" s="76" customFormat="1" ht="20.25" customHeight="1" x14ac:dyDescent="0.25">
      <c r="A61" s="15" t="s">
        <v>91</v>
      </c>
      <c r="B61" s="6" t="str">
        <f>VLOOKUP(A61,'GIA BAN'!B58:G126,2,0)</f>
        <v>Kẹo dẻo đậu phộng</v>
      </c>
      <c r="C61" s="78" t="str">
        <f>VLOOKUP(A61,'GIA BAN'!B58:G126,3,0)</f>
        <v>500gr</v>
      </c>
      <c r="D61" s="80"/>
      <c r="E61" s="80"/>
      <c r="F61" s="80"/>
      <c r="G61" s="80"/>
      <c r="H61" s="80"/>
      <c r="I61" s="80"/>
      <c r="J61" s="80"/>
      <c r="K61" s="65">
        <f t="shared" si="3"/>
        <v>0</v>
      </c>
      <c r="L61" s="53">
        <f>VLOOKUP(A61,'GIA BAN'!B58:G133,6,0)*K61</f>
        <v>0</v>
      </c>
    </row>
    <row r="62" spans="1:12" s="76" customFormat="1" ht="20.25" customHeight="1" x14ac:dyDescent="0.25">
      <c r="A62" s="15" t="s">
        <v>93</v>
      </c>
      <c r="B62" s="6" t="str">
        <f>VLOOKUP(A62,'GIA BAN'!B59:G127,2,0)</f>
        <v>Kẹo dẻo Lá dứa</v>
      </c>
      <c r="C62" s="78" t="str">
        <f>VLOOKUP(A62,'GIA BAN'!B59:G127,3,0)</f>
        <v>500gr</v>
      </c>
      <c r="D62" s="80"/>
      <c r="E62" s="80"/>
      <c r="F62" s="80"/>
      <c r="G62" s="80"/>
      <c r="H62" s="80"/>
      <c r="I62" s="80"/>
      <c r="J62" s="80"/>
      <c r="K62" s="65">
        <f t="shared" si="3"/>
        <v>0</v>
      </c>
      <c r="L62" s="53">
        <f>VLOOKUP(A62,'GIA BAN'!B59:G134,6,0)*K62</f>
        <v>0</v>
      </c>
    </row>
    <row r="63" spans="1:12" s="76" customFormat="1" ht="20.25" customHeight="1" x14ac:dyDescent="0.25">
      <c r="A63" s="15" t="s">
        <v>95</v>
      </c>
      <c r="B63" s="6" t="str">
        <f>VLOOKUP(A63,'GIA BAN'!B60:G128,2,0)</f>
        <v>Kẹo dẻo Môn</v>
      </c>
      <c r="C63" s="78" t="str">
        <f>VLOOKUP(A63,'GIA BAN'!B60:G128,3,0)</f>
        <v>500gr</v>
      </c>
      <c r="D63" s="80"/>
      <c r="E63" s="80"/>
      <c r="F63" s="80"/>
      <c r="G63" s="80"/>
      <c r="H63" s="80"/>
      <c r="I63" s="80"/>
      <c r="J63" s="80"/>
      <c r="K63" s="65">
        <f t="shared" si="3"/>
        <v>0</v>
      </c>
      <c r="L63" s="53">
        <f>VLOOKUP(A63,'GIA BAN'!B60:G135,6,0)*K63</f>
        <v>0</v>
      </c>
    </row>
    <row r="64" spans="1:12" s="76" customFormat="1" ht="20.25" customHeight="1" x14ac:dyDescent="0.25">
      <c r="A64" s="15"/>
      <c r="B64" s="16" t="s">
        <v>97</v>
      </c>
      <c r="C64" s="78"/>
      <c r="D64" s="80"/>
      <c r="E64" s="80"/>
      <c r="F64" s="80"/>
      <c r="G64" s="80"/>
      <c r="H64" s="80"/>
      <c r="I64" s="80"/>
      <c r="J64" s="80"/>
      <c r="K64" s="65">
        <f t="shared" si="3"/>
        <v>0</v>
      </c>
      <c r="L64" s="53"/>
    </row>
    <row r="65" spans="1:12" s="76" customFormat="1" ht="20.25" customHeight="1" x14ac:dyDescent="0.25">
      <c r="A65" s="15" t="s">
        <v>98</v>
      </c>
      <c r="B65" s="6" t="str">
        <f>VLOOKUP(A65,'GIA BAN'!B62:G130,2,0)</f>
        <v>Kẹo chuối tươi</v>
      </c>
      <c r="C65" s="78" t="str">
        <f>VLOOKUP(A65,'GIA BAN'!B62:G130,3,0)</f>
        <v>1 kg</v>
      </c>
      <c r="D65" s="80"/>
      <c r="E65" s="80"/>
      <c r="F65" s="80"/>
      <c r="G65" s="80"/>
      <c r="H65" s="80">
        <v>30</v>
      </c>
      <c r="I65" s="80"/>
      <c r="J65" s="80"/>
      <c r="K65" s="65">
        <f t="shared" si="3"/>
        <v>30</v>
      </c>
      <c r="L65" s="53">
        <f>VLOOKUP(A65,'GIA BAN'!B62:G137,6,0)*K65</f>
        <v>1980000</v>
      </c>
    </row>
    <row r="66" spans="1:12" s="76" customFormat="1" ht="20.25" customHeight="1" x14ac:dyDescent="0.25">
      <c r="A66" s="15" t="s">
        <v>100</v>
      </c>
      <c r="B66" s="6" t="str">
        <f>VLOOKUP(A66,'GIA BAN'!B63:G131,2,0)</f>
        <v>Kẹo chuối tươi (gói)</v>
      </c>
      <c r="C66" s="78" t="str">
        <f>VLOOKUP(A66,'GIA BAN'!B63:G131,3,0)</f>
        <v>400gr</v>
      </c>
      <c r="D66" s="80"/>
      <c r="E66" s="80">
        <v>100</v>
      </c>
      <c r="F66" s="80"/>
      <c r="G66" s="80"/>
      <c r="H66" s="80"/>
      <c r="I66" s="80"/>
      <c r="J66" s="80"/>
      <c r="K66" s="65">
        <f t="shared" si="3"/>
        <v>100</v>
      </c>
      <c r="L66" s="53">
        <f>VLOOKUP(A66,'GIA BAN'!B63:G138,6,0)*K66</f>
        <v>2450000</v>
      </c>
    </row>
    <row r="67" spans="1:12" s="76" customFormat="1" ht="20.25" customHeight="1" x14ac:dyDescent="0.25">
      <c r="A67" s="15" t="s">
        <v>102</v>
      </c>
      <c r="B67" s="6" t="str">
        <f>VLOOKUP(A67,'GIA BAN'!B64:G132,2,0)</f>
        <v>Kẹo chuối tươi (túi)</v>
      </c>
      <c r="C67" s="78" t="str">
        <f>VLOOKUP(A67,'GIA BAN'!B64:G132,3,0)</f>
        <v>200gr</v>
      </c>
      <c r="D67" s="80"/>
      <c r="E67" s="80">
        <v>240</v>
      </c>
      <c r="F67" s="80">
        <v>720</v>
      </c>
      <c r="G67" s="80"/>
      <c r="H67" s="80">
        <v>60</v>
      </c>
      <c r="I67" s="80">
        <v>120</v>
      </c>
      <c r="J67" s="80"/>
      <c r="K67" s="65">
        <f t="shared" si="3"/>
        <v>1140</v>
      </c>
      <c r="L67" s="53">
        <f>VLOOKUP(A67,'GIA BAN'!B64:G139,6,0)*K67</f>
        <v>18126000</v>
      </c>
    </row>
    <row r="68" spans="1:12" s="76" customFormat="1" ht="20.25" customHeight="1" x14ac:dyDescent="0.25">
      <c r="A68" s="15" t="s">
        <v>104</v>
      </c>
      <c r="B68" s="6" t="str">
        <f>VLOOKUP(A68,'GIA BAN'!B65:G133,2,0)</f>
        <v>Kẹo chuối đậu - mè</v>
      </c>
      <c r="C68" s="78" t="str">
        <f>VLOOKUP(A68,'GIA BAN'!B65:G133,3,0)</f>
        <v>1 kg</v>
      </c>
      <c r="D68" s="80"/>
      <c r="E68" s="80"/>
      <c r="F68" s="80"/>
      <c r="G68" s="80"/>
      <c r="H68" s="80">
        <v>30</v>
      </c>
      <c r="I68" s="80"/>
      <c r="J68" s="80"/>
      <c r="K68" s="65">
        <f t="shared" si="3"/>
        <v>30</v>
      </c>
      <c r="L68" s="53">
        <f>VLOOKUP(A68,'GIA BAN'!B65:G140,6,0)*K68</f>
        <v>2310000</v>
      </c>
    </row>
    <row r="69" spans="1:12" s="76" customFormat="1" ht="20.25" customHeight="1" x14ac:dyDescent="0.25">
      <c r="A69" s="15" t="s">
        <v>106</v>
      </c>
      <c r="B69" s="6" t="str">
        <f>VLOOKUP(A69,'GIA BAN'!B66:G134,2,0)</f>
        <v>Kẹo chuối đậu - mè (túi)</v>
      </c>
      <c r="C69" s="78" t="str">
        <f>VLOOKUP(A69,'GIA BAN'!B66:G134,3,0)</f>
        <v>200gr</v>
      </c>
      <c r="D69" s="80"/>
      <c r="E69" s="80">
        <v>250</v>
      </c>
      <c r="F69" s="80">
        <v>900</v>
      </c>
      <c r="G69" s="80"/>
      <c r="H69" s="80">
        <v>60</v>
      </c>
      <c r="I69" s="80">
        <v>60</v>
      </c>
      <c r="J69" s="80"/>
      <c r="K69" s="65">
        <f t="shared" si="3"/>
        <v>1270</v>
      </c>
      <c r="L69" s="53">
        <f>VLOOKUP(A69,'GIA BAN'!B66:G141,6,0)*K69</f>
        <v>23495000</v>
      </c>
    </row>
    <row r="70" spans="1:12" s="76" customFormat="1" ht="20.25" customHeight="1" x14ac:dyDescent="0.25">
      <c r="A70" s="15" t="s">
        <v>108</v>
      </c>
      <c r="B70" s="6" t="str">
        <f>VLOOKUP(A70,'GIA BAN'!B67:G135,2,0)</f>
        <v>Kẹo chuối tươi (túi)</v>
      </c>
      <c r="C70" s="78" t="str">
        <f>VLOOKUP(A70,'GIA BAN'!B67:G135,3,0)</f>
        <v>500gr</v>
      </c>
      <c r="D70" s="80"/>
      <c r="E70" s="80">
        <v>30</v>
      </c>
      <c r="F70" s="80"/>
      <c r="G70" s="80"/>
      <c r="H70" s="80"/>
      <c r="I70" s="80"/>
      <c r="J70" s="80"/>
      <c r="K70" s="65">
        <f t="shared" si="3"/>
        <v>30</v>
      </c>
      <c r="L70" s="53">
        <f>VLOOKUP(A70,'GIA BAN'!B67:G142,6,0)*K70</f>
        <v>1131000</v>
      </c>
    </row>
    <row r="71" spans="1:12" s="76" customFormat="1" ht="20.25" customHeight="1" x14ac:dyDescent="0.25">
      <c r="A71" s="15" t="s">
        <v>109</v>
      </c>
      <c r="B71" s="6" t="str">
        <f>VLOOKUP(A71,'GIA BAN'!B68:G136,2,0)</f>
        <v>Kẹo chuối đậu - mè (túi)</v>
      </c>
      <c r="C71" s="78" t="str">
        <f>VLOOKUP(A71,'GIA BAN'!B68:G136,3,0)</f>
        <v>500gr</v>
      </c>
      <c r="D71" s="80"/>
      <c r="E71" s="80"/>
      <c r="F71" s="80"/>
      <c r="G71" s="80"/>
      <c r="H71" s="80"/>
      <c r="I71" s="80"/>
      <c r="J71" s="80"/>
      <c r="K71" s="65">
        <f t="shared" ref="K71:K81" si="4">SUM(D71:J71)</f>
        <v>0</v>
      </c>
      <c r="L71" s="53">
        <f>VLOOKUP(A71,'GIA BAN'!B68:G143,6,0)*K71</f>
        <v>0</v>
      </c>
    </row>
    <row r="72" spans="1:12" s="76" customFormat="1" ht="20.25" customHeight="1" x14ac:dyDescent="0.25">
      <c r="A72" s="15" t="s">
        <v>110</v>
      </c>
      <c r="B72" s="6" t="str">
        <f>VLOOKUP(A72,'GIA BAN'!B69:G137,2,0)</f>
        <v>Kẹo chuối cuộn bánh tráng đậu mè</v>
      </c>
      <c r="C72" s="78" t="str">
        <f>VLOOKUP(A72,'GIA BAN'!B69:G137,3,0)</f>
        <v>450gr</v>
      </c>
      <c r="D72" s="80">
        <v>90</v>
      </c>
      <c r="E72" s="80"/>
      <c r="F72" s="80"/>
      <c r="G72" s="80">
        <v>300</v>
      </c>
      <c r="H72" s="80">
        <v>60</v>
      </c>
      <c r="I72" s="80">
        <v>120</v>
      </c>
      <c r="J72" s="80"/>
      <c r="K72" s="65">
        <f t="shared" si="4"/>
        <v>570</v>
      </c>
      <c r="L72" s="53">
        <f>VLOOKUP(A72,'GIA BAN'!B69:G144,6,0)*K72</f>
        <v>21489000</v>
      </c>
    </row>
    <row r="73" spans="1:12" s="76" customFormat="1" ht="20.25" customHeight="1" x14ac:dyDescent="0.25">
      <c r="A73" s="15" t="s">
        <v>112</v>
      </c>
      <c r="B73" s="6" t="str">
        <f>VLOOKUP(A73,'GIA BAN'!B70:G138,2,0)</f>
        <v>Kẹo chuối cuộn bánh tráng đậu mè</v>
      </c>
      <c r="C73" s="78" t="str">
        <f>VLOOKUP(A73,'GIA BAN'!B70:G138,3,0)</f>
        <v>1 kg</v>
      </c>
      <c r="D73" s="80"/>
      <c r="E73" s="80"/>
      <c r="F73" s="80"/>
      <c r="G73" s="80"/>
      <c r="H73" s="80">
        <v>30</v>
      </c>
      <c r="I73" s="80"/>
      <c r="J73" s="80"/>
      <c r="K73" s="65">
        <f t="shared" si="4"/>
        <v>30</v>
      </c>
      <c r="L73" s="53">
        <f>VLOOKUP(A73,'GIA BAN'!B70:G145,6,0)*K73</f>
        <v>2205000</v>
      </c>
    </row>
    <row r="74" spans="1:12" s="76" customFormat="1" ht="20.25" customHeight="1" x14ac:dyDescent="0.25">
      <c r="A74" s="15"/>
      <c r="B74" s="16" t="s">
        <v>113</v>
      </c>
      <c r="C74" s="78"/>
      <c r="D74" s="80"/>
      <c r="E74" s="80"/>
      <c r="F74" s="80"/>
      <c r="G74" s="80"/>
      <c r="H74" s="80"/>
      <c r="I74" s="80"/>
      <c r="J74" s="80"/>
      <c r="K74" s="65">
        <f t="shared" si="4"/>
        <v>0</v>
      </c>
      <c r="L74" s="53"/>
    </row>
    <row r="75" spans="1:12" s="76" customFormat="1" ht="20.25" customHeight="1" x14ac:dyDescent="0.25">
      <c r="A75" s="15" t="s">
        <v>114</v>
      </c>
      <c r="B75" s="6" t="str">
        <f>VLOOKUP(A75,'GIA BAN'!B72:G140,2,0)</f>
        <v>Bánh phồng sữa</v>
      </c>
      <c r="C75" s="78" t="str">
        <f>VLOOKUP(A75,'GIA BAN'!B72:G140,3,0)</f>
        <v>350gr</v>
      </c>
      <c r="D75" s="80"/>
      <c r="E75" s="80"/>
      <c r="F75" s="80"/>
      <c r="G75" s="80"/>
      <c r="H75" s="80"/>
      <c r="I75" s="80"/>
      <c r="J75" s="80"/>
      <c r="K75" s="65">
        <f t="shared" si="4"/>
        <v>0</v>
      </c>
      <c r="L75" s="53">
        <f>VLOOKUP(A75,'GIA BAN'!B72:G147,6,0)*K75</f>
        <v>0</v>
      </c>
    </row>
    <row r="76" spans="1:12" s="76" customFormat="1" ht="20.25" customHeight="1" x14ac:dyDescent="0.25">
      <c r="A76" s="15" t="s">
        <v>116</v>
      </c>
      <c r="B76" s="6" t="str">
        <f>VLOOKUP(A76,'GIA BAN'!B73:G141,2,0)</f>
        <v>Bánh phồng sữa - sầu riêng (đặc biệt)</v>
      </c>
      <c r="C76" s="78" t="str">
        <f>VLOOKUP(A76,'GIA BAN'!B73:G141,3,0)</f>
        <v>450gr</v>
      </c>
      <c r="D76" s="80"/>
      <c r="E76" s="80"/>
      <c r="F76" s="80"/>
      <c r="G76" s="80"/>
      <c r="H76" s="80"/>
      <c r="I76" s="80"/>
      <c r="J76" s="80"/>
      <c r="K76" s="65">
        <f t="shared" si="4"/>
        <v>0</v>
      </c>
      <c r="L76" s="53">
        <f>VLOOKUP(A76,'GIA BAN'!B73:G148,6,0)*K76</f>
        <v>0</v>
      </c>
    </row>
    <row r="77" spans="1:12" s="76" customFormat="1" ht="20.25" customHeight="1" x14ac:dyDescent="0.25">
      <c r="A77" s="64" t="s">
        <v>195</v>
      </c>
      <c r="B77" s="22" t="str">
        <f>VLOOKUP(A77,'GIA BAN'!B74:G142,2,0)</f>
        <v>HỘP QUÀ TẾT</v>
      </c>
      <c r="C77" s="23" t="str">
        <f>VLOOKUP(A77,'GIA BAN'!B74:G142,3,0)</f>
        <v>300gr</v>
      </c>
      <c r="D77" s="80"/>
      <c r="E77" s="80"/>
      <c r="F77" s="80"/>
      <c r="G77" s="80"/>
      <c r="H77" s="80"/>
      <c r="I77" s="80"/>
      <c r="J77" s="80"/>
      <c r="K77" s="65">
        <f t="shared" si="4"/>
        <v>0</v>
      </c>
      <c r="L77" s="53">
        <f>VLOOKUP(A77,'GIA BAN'!B74:G149,6,0)*K77</f>
        <v>0</v>
      </c>
    </row>
    <row r="78" spans="1:12" s="76" customFormat="1" ht="20.25" customHeight="1" x14ac:dyDescent="0.25">
      <c r="A78" s="20" t="s">
        <v>130</v>
      </c>
      <c r="B78" s="22" t="str">
        <f>VLOOKUP(A78,'GIA BAN'!B75:G143,2,0)</f>
        <v>Nước màu dừa (chai nhỏ)</v>
      </c>
      <c r="C78" s="23" t="str">
        <f>VLOOKUP(A78,'GIA BAN'!B75:G143,3,0)</f>
        <v>250gr</v>
      </c>
      <c r="D78" s="80"/>
      <c r="E78" s="80"/>
      <c r="F78" s="80"/>
      <c r="G78" s="80"/>
      <c r="H78" s="80"/>
      <c r="I78" s="80"/>
      <c r="J78" s="80"/>
      <c r="K78" s="65">
        <f t="shared" si="4"/>
        <v>0</v>
      </c>
      <c r="L78" s="53">
        <f>VLOOKUP(A78,'GIA BAN'!B75:G150,6,0)*K78</f>
        <v>0</v>
      </c>
    </row>
    <row r="79" spans="1:12" s="76" customFormat="1" ht="20.25" customHeight="1" x14ac:dyDescent="0.25">
      <c r="A79" s="20" t="s">
        <v>132</v>
      </c>
      <c r="B79" s="22" t="str">
        <f>VLOOKUP(A79,'GIA BAN'!B76:G144,2,0)</f>
        <v>Kẹo tổng hợp (xá)</v>
      </c>
      <c r="C79" s="23" t="str">
        <f>VLOOKUP(A79,'GIA BAN'!B76:G144,3,0)</f>
        <v>1 kg</v>
      </c>
      <c r="D79" s="80"/>
      <c r="E79" s="80"/>
      <c r="F79" s="80"/>
      <c r="G79" s="80"/>
      <c r="H79" s="80"/>
      <c r="I79" s="80"/>
      <c r="J79" s="80"/>
      <c r="K79" s="65">
        <f t="shared" si="4"/>
        <v>0</v>
      </c>
      <c r="L79" s="53">
        <f>VLOOKUP(A79,'GIA BAN'!B76:G151,6,0)*K79</f>
        <v>0</v>
      </c>
    </row>
    <row r="80" spans="1:12" s="76" customFormat="1" ht="20.25" customHeight="1" x14ac:dyDescent="0.25">
      <c r="A80" s="20" t="s">
        <v>134</v>
      </c>
      <c r="B80" s="22" t="str">
        <f>VLOOKUP(A80,'GIA BAN'!B77:G145,2,0)</f>
        <v>Kẹo tổng hợp (túi)</v>
      </c>
      <c r="C80" s="23" t="str">
        <f>VLOOKUP(A80,'GIA BAN'!B77:G145,3,0)</f>
        <v>200gr</v>
      </c>
      <c r="D80" s="80"/>
      <c r="E80" s="80"/>
      <c r="F80" s="80"/>
      <c r="G80" s="80"/>
      <c r="H80" s="80"/>
      <c r="I80" s="80"/>
      <c r="J80" s="80"/>
      <c r="K80" s="65">
        <f t="shared" si="4"/>
        <v>0</v>
      </c>
      <c r="L80" s="53">
        <f>VLOOKUP(A80,'GIA BAN'!B77:G152,6,0)*K80</f>
        <v>0</v>
      </c>
    </row>
    <row r="81" spans="1:12" s="76" customFormat="1" ht="20.25" customHeight="1" x14ac:dyDescent="0.25">
      <c r="A81" s="20" t="s">
        <v>136</v>
      </c>
      <c r="B81" s="22" t="str">
        <f>VLOOKUP(A81,'GIA BAN'!B78:G146,2,0)</f>
        <v>Kẹo tổng hợp (túi)</v>
      </c>
      <c r="C81" s="23" t="str">
        <f>VLOOKUP(A81,'GIA BAN'!B78:G146,3,0)</f>
        <v>500gr</v>
      </c>
      <c r="D81" s="80"/>
      <c r="E81" s="80"/>
      <c r="F81" s="80"/>
      <c r="G81" s="80"/>
      <c r="H81" s="80"/>
      <c r="I81" s="80"/>
      <c r="J81" s="80"/>
      <c r="K81" s="65">
        <f t="shared" si="4"/>
        <v>0</v>
      </c>
      <c r="L81" s="53">
        <f>VLOOKUP(A81,'GIA BAN'!B78:G153,6,0)*K81</f>
        <v>0</v>
      </c>
    </row>
    <row r="82" spans="1:12" ht="25.5" x14ac:dyDescent="0.25">
      <c r="A82" s="38"/>
      <c r="B82" s="38"/>
      <c r="C82" s="39"/>
      <c r="D82" s="37"/>
      <c r="E82" s="37"/>
      <c r="F82" s="37"/>
      <c r="G82" s="37"/>
      <c r="H82" s="37"/>
      <c r="I82" s="37"/>
      <c r="J82" s="37"/>
      <c r="K82" s="47">
        <f t="shared" ref="K82:L82" si="5">SUM(K7:K81)</f>
        <v>14010</v>
      </c>
      <c r="L82" s="47">
        <f t="shared" si="5"/>
        <v>309352000</v>
      </c>
    </row>
    <row r="83" spans="1:12" s="76" customFormat="1" ht="15.75" x14ac:dyDescent="0.25">
      <c r="A83" s="11"/>
      <c r="L83" s="3"/>
    </row>
  </sheetData>
  <mergeCells count="4">
    <mergeCell ref="A4:A5"/>
    <mergeCell ref="B4:B5"/>
    <mergeCell ref="C4:C5"/>
    <mergeCell ref="K4:L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GIA XUONG</vt:lpstr>
      <vt:lpstr>GIA BAN</vt:lpstr>
      <vt:lpstr>BANG TONG HOP</vt:lpstr>
      <vt:lpstr>SO BAN HCM</vt:lpstr>
      <vt:lpstr>SO BAN MIEN TAY</vt:lpstr>
      <vt:lpstr>SO BAN MIEN DONG</vt:lpstr>
      <vt:lpstr>SO BAN TAY NGUYEN</vt:lpstr>
      <vt:lpstr>SO BAN 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2018-04-30T02:23:28Z</dcterms:created>
  <dcterms:modified xsi:type="dcterms:W3CDTF">2020-05-09T02:59:16Z</dcterms:modified>
</cp:coreProperties>
</file>