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940" tabRatio="831" firstSheet="2" activeTab="8"/>
  </bookViews>
  <sheets>
    <sheet name="GIA XUONG" sheetId="27" state="hidden" r:id="rId1"/>
    <sheet name="GIA BAN" sheetId="17" r:id="rId2"/>
    <sheet name="BANG TONG HOP" sheetId="23" r:id="rId3"/>
    <sheet name="SO VP" sheetId="32" r:id="rId4"/>
    <sheet name="SO BAN HCM" sheetId="28" r:id="rId5"/>
    <sheet name="SO BAN MIEN TAY" sheetId="3" r:id="rId6"/>
    <sheet name="SO BAN MIEN DONG" sheetId="21" r:id="rId7"/>
    <sheet name="SO BAN TAY NGUYEN" sheetId="20" r:id="rId8"/>
    <sheet name="SO BAN MIEN TRUNG" sheetId="30" r:id="rId9"/>
  </sheets>
  <definedNames>
    <definedName name="_xlnm._FilterDatabase" localSheetId="4" hidden="1">'SO BAN HCM'!$A$6:$H$104</definedName>
    <definedName name="_xlnm._FilterDatabase" localSheetId="6" hidden="1">'SO BAN MIEN DONG'!$A$6:$Q$104</definedName>
    <definedName name="_xlnm._FilterDatabase" localSheetId="5" hidden="1">'SO BAN MIEN TAY'!$A$6:$W$104</definedName>
    <definedName name="_xlnm._FilterDatabase" localSheetId="8" hidden="1">'SO BAN MIEN TRUNG'!$A$6:$J$104</definedName>
    <definedName name="_xlnm._FilterDatabase" localSheetId="7" hidden="1">'SO BAN TAY NGUYEN'!$A$6:$N$104</definedName>
    <definedName name="_xlnm._FilterDatabase" localSheetId="3" hidden="1">'SO VP'!$A$6:$L$104</definedName>
  </definedNames>
  <calcPr calcId="162913"/>
</workbook>
</file>

<file path=xl/calcChain.xml><?xml version="1.0" encoding="utf-8"?>
<calcChain xmlns="http://schemas.openxmlformats.org/spreadsheetml/2006/main">
  <c r="B98" i="32" l="1"/>
  <c r="C98" i="32"/>
  <c r="B99" i="32"/>
  <c r="C99" i="32"/>
  <c r="B100" i="32"/>
  <c r="C100" i="32"/>
  <c r="B101" i="32"/>
  <c r="C101" i="32"/>
  <c r="B102" i="32"/>
  <c r="C102" i="32"/>
  <c r="B103" i="32"/>
  <c r="C103" i="32"/>
  <c r="V9" i="3"/>
  <c r="W9" i="3" s="1"/>
  <c r="V10" i="3"/>
  <c r="W10" i="3" s="1"/>
  <c r="V11" i="3"/>
  <c r="W11" i="3" s="1"/>
  <c r="V12" i="3"/>
  <c r="W12" i="3" s="1"/>
  <c r="V13" i="3"/>
  <c r="W13" i="3" s="1"/>
  <c r="V14" i="3"/>
  <c r="W14" i="3" s="1"/>
  <c r="V15" i="3"/>
  <c r="W15" i="3" s="1"/>
  <c r="V16" i="3"/>
  <c r="W16" i="3" s="1"/>
  <c r="V17" i="3"/>
  <c r="V18" i="3"/>
  <c r="W18" i="3" s="1"/>
  <c r="V19" i="3"/>
  <c r="W19" i="3" s="1"/>
  <c r="V20" i="3"/>
  <c r="W20" i="3" s="1"/>
  <c r="V21" i="3"/>
  <c r="W21" i="3" s="1"/>
  <c r="V22" i="3"/>
  <c r="W22" i="3" s="1"/>
  <c r="V23" i="3"/>
  <c r="W23" i="3" s="1"/>
  <c r="V24" i="3"/>
  <c r="W24" i="3"/>
  <c r="V25" i="3"/>
  <c r="W25" i="3" s="1"/>
  <c r="V26" i="3"/>
  <c r="W26" i="3" s="1"/>
  <c r="V27" i="3"/>
  <c r="W27" i="3" s="1"/>
  <c r="V28" i="3"/>
  <c r="W28" i="3" s="1"/>
  <c r="V29" i="3"/>
  <c r="V30" i="3"/>
  <c r="W30" i="3" s="1"/>
  <c r="V31" i="3"/>
  <c r="W31" i="3" s="1"/>
  <c r="V32" i="3"/>
  <c r="W32" i="3"/>
  <c r="V33" i="3"/>
  <c r="W33" i="3" s="1"/>
  <c r="V34" i="3"/>
  <c r="W34" i="3" s="1"/>
  <c r="V35" i="3"/>
  <c r="V36" i="3"/>
  <c r="W36" i="3" s="1"/>
  <c r="V37" i="3"/>
  <c r="W37" i="3" s="1"/>
  <c r="V38" i="3"/>
  <c r="W38" i="3" s="1"/>
  <c r="V39" i="3"/>
  <c r="W39" i="3"/>
  <c r="V40" i="3"/>
  <c r="W40" i="3" s="1"/>
  <c r="V41" i="3"/>
  <c r="W41" i="3" s="1"/>
  <c r="V42" i="3"/>
  <c r="W42" i="3" s="1"/>
  <c r="V43" i="3"/>
  <c r="W43" i="3" s="1"/>
  <c r="V44" i="3"/>
  <c r="W44" i="3" s="1"/>
  <c r="V45" i="3"/>
  <c r="W45" i="3" s="1"/>
  <c r="V46" i="3"/>
  <c r="W46" i="3" s="1"/>
  <c r="V47" i="3"/>
  <c r="W47" i="3" s="1"/>
  <c r="V48" i="3"/>
  <c r="W48" i="3" s="1"/>
  <c r="V49" i="3"/>
  <c r="W49" i="3" s="1"/>
  <c r="V50" i="3"/>
  <c r="W50" i="3" s="1"/>
  <c r="V51" i="3"/>
  <c r="W51" i="3" s="1"/>
  <c r="V52" i="3"/>
  <c r="V53" i="3"/>
  <c r="W53" i="3" s="1"/>
  <c r="V54" i="3"/>
  <c r="W54" i="3" s="1"/>
  <c r="V55" i="3"/>
  <c r="W55" i="3" s="1"/>
  <c r="V56" i="3"/>
  <c r="W56" i="3" s="1"/>
  <c r="V57" i="3"/>
  <c r="V58" i="3"/>
  <c r="W58" i="3" s="1"/>
  <c r="V59" i="3"/>
  <c r="W59" i="3" s="1"/>
  <c r="V60" i="3"/>
  <c r="W60" i="3" s="1"/>
  <c r="V61" i="3"/>
  <c r="W61" i="3" s="1"/>
  <c r="V62" i="3"/>
  <c r="W62" i="3"/>
  <c r="V63" i="3"/>
  <c r="W63" i="3" s="1"/>
  <c r="V64" i="3"/>
  <c r="W64" i="3" s="1"/>
  <c r="V65" i="3"/>
  <c r="V66" i="3"/>
  <c r="W66" i="3" s="1"/>
  <c r="V67" i="3"/>
  <c r="W67" i="3" s="1"/>
  <c r="V68" i="3"/>
  <c r="W68" i="3" s="1"/>
  <c r="V69" i="3"/>
  <c r="W69" i="3" s="1"/>
  <c r="V70" i="3"/>
  <c r="W70" i="3" s="1"/>
  <c r="V71" i="3"/>
  <c r="W71" i="3" s="1"/>
  <c r="V72" i="3"/>
  <c r="W72" i="3" s="1"/>
  <c r="V73" i="3"/>
  <c r="W73" i="3" s="1"/>
  <c r="V74" i="3"/>
  <c r="W74" i="3" s="1"/>
  <c r="V75" i="3"/>
  <c r="W75" i="3" s="1"/>
  <c r="V76" i="3"/>
  <c r="W76" i="3" s="1"/>
  <c r="V77" i="3"/>
  <c r="W77" i="3" s="1"/>
  <c r="V78" i="3"/>
  <c r="W78" i="3" s="1"/>
  <c r="V79" i="3"/>
  <c r="W79" i="3" s="1"/>
  <c r="V80" i="3"/>
  <c r="V81" i="3"/>
  <c r="W81" i="3" s="1"/>
  <c r="V82" i="3"/>
  <c r="W82" i="3" s="1"/>
  <c r="V83" i="3"/>
  <c r="W83" i="3" s="1"/>
  <c r="V84" i="3"/>
  <c r="W84" i="3" s="1"/>
  <c r="V85" i="3"/>
  <c r="W85" i="3"/>
  <c r="V86" i="3"/>
  <c r="W86" i="3" s="1"/>
  <c r="V87" i="3"/>
  <c r="W87" i="3" s="1"/>
  <c r="V88" i="3"/>
  <c r="W88" i="3" s="1"/>
  <c r="V89" i="3"/>
  <c r="W89" i="3" s="1"/>
  <c r="V90" i="3"/>
  <c r="V91" i="3"/>
  <c r="W91" i="3" s="1"/>
  <c r="V92" i="3"/>
  <c r="W92" i="3" s="1"/>
  <c r="V93" i="3"/>
  <c r="V94" i="3"/>
  <c r="W94" i="3" s="1"/>
  <c r="V95" i="3"/>
  <c r="W95" i="3" s="1"/>
  <c r="V96" i="3"/>
  <c r="V97" i="3"/>
  <c r="W97" i="3" s="1"/>
  <c r="V98" i="3"/>
  <c r="W98" i="3" s="1"/>
  <c r="V99" i="3"/>
  <c r="W99" i="3" s="1"/>
  <c r="V100" i="3"/>
  <c r="W100" i="3" s="1"/>
  <c r="V101" i="3"/>
  <c r="W101" i="3" s="1"/>
  <c r="V102" i="3"/>
  <c r="W102" i="3" s="1"/>
  <c r="V103" i="3"/>
  <c r="W103" i="3" s="1"/>
  <c r="V8" i="3"/>
  <c r="W8" i="3" s="1"/>
  <c r="W93" i="3"/>
  <c r="M9" i="20"/>
  <c r="N9" i="20" s="1"/>
  <c r="M10" i="20"/>
  <c r="M11" i="20"/>
  <c r="M12" i="20"/>
  <c r="N12" i="20" s="1"/>
  <c r="M13" i="20"/>
  <c r="N13" i="20" s="1"/>
  <c r="M14" i="20"/>
  <c r="N14" i="20" s="1"/>
  <c r="M15" i="20"/>
  <c r="N15" i="20" s="1"/>
  <c r="M16" i="20"/>
  <c r="N16" i="20" s="1"/>
  <c r="M17" i="20"/>
  <c r="M18" i="20"/>
  <c r="M19" i="20"/>
  <c r="N19" i="20" s="1"/>
  <c r="M20" i="20"/>
  <c r="N20" i="20" s="1"/>
  <c r="M21" i="20"/>
  <c r="N21" i="20" s="1"/>
  <c r="M22" i="20"/>
  <c r="M23" i="20"/>
  <c r="N23" i="20" s="1"/>
  <c r="M24" i="20"/>
  <c r="N24" i="20" s="1"/>
  <c r="M25" i="20"/>
  <c r="N25" i="20" s="1"/>
  <c r="M26" i="20"/>
  <c r="M27" i="20"/>
  <c r="M28" i="20"/>
  <c r="N28" i="20" s="1"/>
  <c r="M29" i="20"/>
  <c r="M30" i="20"/>
  <c r="M31" i="20"/>
  <c r="N31" i="20" s="1"/>
  <c r="M32" i="20"/>
  <c r="N32" i="20" s="1"/>
  <c r="M33" i="20"/>
  <c r="M34" i="20"/>
  <c r="N34" i="20" s="1"/>
  <c r="M35" i="20"/>
  <c r="M36" i="20"/>
  <c r="N36" i="20" s="1"/>
  <c r="M37" i="20"/>
  <c r="M38" i="20"/>
  <c r="N38" i="20" s="1"/>
  <c r="M39" i="20"/>
  <c r="M40" i="20"/>
  <c r="N40" i="20" s="1"/>
  <c r="M41" i="20"/>
  <c r="N41" i="20" s="1"/>
  <c r="M42" i="20"/>
  <c r="M43" i="20"/>
  <c r="M44" i="20"/>
  <c r="N44" i="20" s="1"/>
  <c r="M45" i="20"/>
  <c r="N45" i="20" s="1"/>
  <c r="M46" i="20"/>
  <c r="N46" i="20" s="1"/>
  <c r="M47" i="20"/>
  <c r="M48" i="20"/>
  <c r="N48" i="20" s="1"/>
  <c r="M49" i="20"/>
  <c r="N49" i="20" s="1"/>
  <c r="M50" i="20"/>
  <c r="M51" i="20"/>
  <c r="N51" i="20" s="1"/>
  <c r="M52" i="20"/>
  <c r="M53" i="20"/>
  <c r="N53" i="20" s="1"/>
  <c r="M54" i="20"/>
  <c r="M55" i="20"/>
  <c r="N55" i="20" s="1"/>
  <c r="M56" i="20"/>
  <c r="N56" i="20" s="1"/>
  <c r="M57" i="20"/>
  <c r="M58" i="20"/>
  <c r="M59" i="20"/>
  <c r="N59" i="20" s="1"/>
  <c r="M60" i="20"/>
  <c r="N60" i="20" s="1"/>
  <c r="M61" i="20"/>
  <c r="N61" i="20" s="1"/>
  <c r="M62" i="20"/>
  <c r="M63" i="20"/>
  <c r="M64" i="20"/>
  <c r="N64" i="20" s="1"/>
  <c r="M65" i="20"/>
  <c r="M66" i="20"/>
  <c r="M67" i="20"/>
  <c r="M68" i="20"/>
  <c r="N68" i="20" s="1"/>
  <c r="M69" i="20"/>
  <c r="N69" i="20" s="1"/>
  <c r="M70" i="20"/>
  <c r="N70" i="20" s="1"/>
  <c r="M71" i="20"/>
  <c r="M72" i="20"/>
  <c r="N72" i="20" s="1"/>
  <c r="M73" i="20"/>
  <c r="M74" i="20"/>
  <c r="M75" i="20"/>
  <c r="N75" i="20" s="1"/>
  <c r="M76" i="20"/>
  <c r="N76" i="20" s="1"/>
  <c r="M77" i="20"/>
  <c r="M78" i="20"/>
  <c r="N78" i="20" s="1"/>
  <c r="M79" i="20"/>
  <c r="N79" i="20" s="1"/>
  <c r="M80" i="20"/>
  <c r="M81" i="20"/>
  <c r="N81" i="20" s="1"/>
  <c r="M82" i="20"/>
  <c r="N82" i="20" s="1"/>
  <c r="M83" i="20"/>
  <c r="M84" i="20"/>
  <c r="N84" i="20" s="1"/>
  <c r="M85" i="20"/>
  <c r="N85" i="20" s="1"/>
  <c r="M86" i="20"/>
  <c r="N86" i="20" s="1"/>
  <c r="M87" i="20"/>
  <c r="M88" i="20"/>
  <c r="N88" i="20" s="1"/>
  <c r="M89" i="20"/>
  <c r="M90" i="20"/>
  <c r="M91" i="20"/>
  <c r="N91" i="20" s="1"/>
  <c r="M92" i="20"/>
  <c r="N92" i="20" s="1"/>
  <c r="M93" i="20"/>
  <c r="M94" i="20"/>
  <c r="N94" i="20" s="1"/>
  <c r="M95" i="20"/>
  <c r="M96" i="20"/>
  <c r="M97" i="20"/>
  <c r="M98" i="20"/>
  <c r="N98" i="20" s="1"/>
  <c r="M99" i="20"/>
  <c r="N99" i="20" s="1"/>
  <c r="M100" i="20"/>
  <c r="N100" i="20" s="1"/>
  <c r="M101" i="20"/>
  <c r="N101" i="20" s="1"/>
  <c r="M102" i="20"/>
  <c r="N102" i="20" s="1"/>
  <c r="M103" i="20"/>
  <c r="N103" i="20" s="1"/>
  <c r="P103" i="21"/>
  <c r="Q103" i="21" s="1"/>
  <c r="P9" i="21"/>
  <c r="Q9" i="21" s="1"/>
  <c r="P10" i="21"/>
  <c r="Q10" i="21" s="1"/>
  <c r="P11" i="21"/>
  <c r="P12" i="21"/>
  <c r="P13" i="21"/>
  <c r="Q13" i="21" s="1"/>
  <c r="P14" i="21"/>
  <c r="Q14" i="21" s="1"/>
  <c r="P15" i="21"/>
  <c r="Q15" i="21" s="1"/>
  <c r="P16" i="21"/>
  <c r="P17" i="21"/>
  <c r="P18" i="21"/>
  <c r="Q18" i="21" s="1"/>
  <c r="P19" i="21"/>
  <c r="Q19" i="21"/>
  <c r="P20" i="21"/>
  <c r="P21" i="21"/>
  <c r="Q21" i="21" s="1"/>
  <c r="P22" i="21"/>
  <c r="Q22" i="21" s="1"/>
  <c r="P23" i="21"/>
  <c r="Q23" i="21" s="1"/>
  <c r="P24" i="21"/>
  <c r="Q24" i="21" s="1"/>
  <c r="P25" i="21"/>
  <c r="Q25" i="21" s="1"/>
  <c r="P26" i="21"/>
  <c r="Q26" i="21"/>
  <c r="P27" i="21"/>
  <c r="P28" i="21"/>
  <c r="Q28" i="21" s="1"/>
  <c r="P29" i="21"/>
  <c r="P30" i="21"/>
  <c r="Q30" i="21" s="1"/>
  <c r="P31" i="21"/>
  <c r="Q31" i="21" s="1"/>
  <c r="P32" i="21"/>
  <c r="P33" i="21"/>
  <c r="Q33" i="21" s="1"/>
  <c r="P34" i="21"/>
  <c r="Q34" i="21" s="1"/>
  <c r="P35" i="21"/>
  <c r="P36" i="21"/>
  <c r="P37" i="21"/>
  <c r="Q37" i="21" s="1"/>
  <c r="P38" i="21"/>
  <c r="Q38" i="21" s="1"/>
  <c r="P39" i="21"/>
  <c r="Q39" i="21" s="1"/>
  <c r="P40" i="21"/>
  <c r="P41" i="21"/>
  <c r="Q41" i="21" s="1"/>
  <c r="P42" i="21"/>
  <c r="Q42" i="21" s="1"/>
  <c r="P43" i="21"/>
  <c r="P44" i="21"/>
  <c r="P45" i="21"/>
  <c r="Q45" i="21" s="1"/>
  <c r="P46" i="21"/>
  <c r="Q46" i="21" s="1"/>
  <c r="P47" i="21"/>
  <c r="P48" i="21"/>
  <c r="Q48" i="21" s="1"/>
  <c r="P49" i="21"/>
  <c r="Q49" i="21"/>
  <c r="P50" i="21"/>
  <c r="Q50" i="21" s="1"/>
  <c r="P51" i="21"/>
  <c r="P52" i="21"/>
  <c r="P53" i="21"/>
  <c r="Q53" i="21" s="1"/>
  <c r="P54" i="21"/>
  <c r="Q54" i="21"/>
  <c r="P55" i="21"/>
  <c r="P56" i="21"/>
  <c r="Q56" i="21" s="1"/>
  <c r="P57" i="21"/>
  <c r="P58" i="21"/>
  <c r="Q58" i="21" s="1"/>
  <c r="P59" i="21"/>
  <c r="Q59" i="21" s="1"/>
  <c r="P60" i="21"/>
  <c r="P61" i="21"/>
  <c r="Q61" i="21" s="1"/>
  <c r="P62" i="21"/>
  <c r="Q62" i="21" s="1"/>
  <c r="P63" i="21"/>
  <c r="P64" i="21"/>
  <c r="P65" i="21"/>
  <c r="P66" i="21"/>
  <c r="Q66" i="21" s="1"/>
  <c r="P67" i="21"/>
  <c r="P68" i="21"/>
  <c r="Q68" i="21" s="1"/>
  <c r="P69" i="21"/>
  <c r="Q69" i="21" s="1"/>
  <c r="P70" i="21"/>
  <c r="Q70" i="21"/>
  <c r="P71" i="21"/>
  <c r="P72" i="21"/>
  <c r="Q72" i="21" s="1"/>
  <c r="P73" i="21"/>
  <c r="Q73" i="21"/>
  <c r="P74" i="21"/>
  <c r="Q74" i="21" s="1"/>
  <c r="P75" i="21"/>
  <c r="P76" i="21"/>
  <c r="Q76" i="21" s="1"/>
  <c r="P77" i="21"/>
  <c r="Q77" i="21" s="1"/>
  <c r="P78" i="21"/>
  <c r="P79" i="21"/>
  <c r="P80" i="21"/>
  <c r="P81" i="21"/>
  <c r="Q81" i="21" s="1"/>
  <c r="P82" i="21"/>
  <c r="Q82" i="21" s="1"/>
  <c r="P83" i="21"/>
  <c r="P84" i="21"/>
  <c r="P85" i="21"/>
  <c r="Q85" i="21" s="1"/>
  <c r="P86" i="21"/>
  <c r="Q86" i="21"/>
  <c r="P87" i="21"/>
  <c r="P88" i="21"/>
  <c r="P89" i="21"/>
  <c r="Q89" i="21"/>
  <c r="P90" i="21"/>
  <c r="P91" i="21"/>
  <c r="Q91" i="21" s="1"/>
  <c r="P92" i="21"/>
  <c r="P93" i="21"/>
  <c r="Q93" i="21" s="1"/>
  <c r="P94" i="21"/>
  <c r="Q94" i="21" s="1"/>
  <c r="P95" i="21"/>
  <c r="Q95" i="21" s="1"/>
  <c r="P96" i="21"/>
  <c r="P97" i="21"/>
  <c r="Q97" i="21" s="1"/>
  <c r="P98" i="21"/>
  <c r="Q98" i="21"/>
  <c r="P99" i="21"/>
  <c r="Q99" i="21" s="1"/>
  <c r="P100" i="21"/>
  <c r="Q100" i="21"/>
  <c r="P101" i="21"/>
  <c r="Q101" i="21" s="1"/>
  <c r="P102" i="21"/>
  <c r="Q102" i="21"/>
  <c r="N97" i="20"/>
  <c r="N77" i="20"/>
  <c r="N33" i="20"/>
  <c r="N37" i="20"/>
  <c r="Q78" i="21"/>
  <c r="N93" i="20"/>
  <c r="N95" i="20"/>
  <c r="N89" i="20"/>
  <c r="N73" i="20"/>
  <c r="N27" i="20"/>
  <c r="Q11" i="21"/>
  <c r="N30" i="20"/>
  <c r="N26" i="20"/>
  <c r="N22" i="20"/>
  <c r="N87" i="20"/>
  <c r="N83" i="20"/>
  <c r="N74" i="20"/>
  <c r="N71" i="20"/>
  <c r="N67" i="20"/>
  <c r="N66" i="20"/>
  <c r="N63" i="20"/>
  <c r="N62" i="20"/>
  <c r="N58" i="20"/>
  <c r="N54" i="20"/>
  <c r="N50" i="20"/>
  <c r="N47" i="20"/>
  <c r="N43" i="20"/>
  <c r="N42" i="20"/>
  <c r="N39" i="20"/>
  <c r="N18" i="20"/>
  <c r="N10" i="20"/>
  <c r="Q92" i="21"/>
  <c r="Q88" i="21"/>
  <c r="Q87" i="21"/>
  <c r="Q84" i="21"/>
  <c r="Q83" i="21"/>
  <c r="Q79" i="21"/>
  <c r="Q75" i="21"/>
  <c r="Q71" i="21"/>
  <c r="Q67" i="21"/>
  <c r="Q64" i="21"/>
  <c r="Q63" i="21"/>
  <c r="Q60" i="21"/>
  <c r="Q55" i="21"/>
  <c r="Q51" i="21"/>
  <c r="Q47" i="21"/>
  <c r="Q44" i="21"/>
  <c r="Q43" i="21"/>
  <c r="Q40" i="21"/>
  <c r="Q36" i="21"/>
  <c r="Q32" i="21"/>
  <c r="Q27" i="21"/>
  <c r="Q16" i="21"/>
  <c r="Q20" i="21"/>
  <c r="Q12" i="21"/>
  <c r="I9" i="30"/>
  <c r="J9" i="30" s="1"/>
  <c r="I10" i="30"/>
  <c r="I11" i="30"/>
  <c r="I104" i="30" s="1"/>
  <c r="I12" i="30"/>
  <c r="J12" i="30" s="1"/>
  <c r="I13" i="30"/>
  <c r="I14" i="30"/>
  <c r="I15" i="30"/>
  <c r="J15" i="30" s="1"/>
  <c r="I16" i="30"/>
  <c r="J16" i="30" s="1"/>
  <c r="I17" i="30"/>
  <c r="I18" i="30"/>
  <c r="I19" i="30"/>
  <c r="J19" i="30" s="1"/>
  <c r="I20" i="30"/>
  <c r="J20" i="30" s="1"/>
  <c r="I21" i="30"/>
  <c r="I22" i="30"/>
  <c r="I23" i="30"/>
  <c r="J23" i="30" s="1"/>
  <c r="I24" i="30"/>
  <c r="I25" i="30"/>
  <c r="I26" i="30"/>
  <c r="I27" i="30"/>
  <c r="I28" i="30"/>
  <c r="I29" i="30"/>
  <c r="I30" i="30"/>
  <c r="I31" i="30"/>
  <c r="I32" i="30"/>
  <c r="I33" i="30"/>
  <c r="J33" i="30"/>
  <c r="I34" i="30"/>
  <c r="J34" i="30" s="1"/>
  <c r="I35" i="30"/>
  <c r="I36" i="30"/>
  <c r="I37" i="30"/>
  <c r="I38" i="30"/>
  <c r="I39" i="30"/>
  <c r="I40" i="30"/>
  <c r="I41" i="30"/>
  <c r="J41" i="30" s="1"/>
  <c r="I42" i="30"/>
  <c r="J42" i="30" s="1"/>
  <c r="I43" i="30"/>
  <c r="I44" i="30"/>
  <c r="J44" i="30" s="1"/>
  <c r="I45" i="30"/>
  <c r="J45" i="30" s="1"/>
  <c r="I46" i="30"/>
  <c r="J46" i="30" s="1"/>
  <c r="I47" i="30"/>
  <c r="I48" i="30"/>
  <c r="J48" i="30" s="1"/>
  <c r="I49" i="30"/>
  <c r="I50" i="30"/>
  <c r="J50" i="30" s="1"/>
  <c r="I51" i="30"/>
  <c r="J51" i="30" s="1"/>
  <c r="I52" i="30"/>
  <c r="I53" i="30"/>
  <c r="I54" i="30"/>
  <c r="I55" i="30"/>
  <c r="J55" i="30" s="1"/>
  <c r="I56" i="30"/>
  <c r="J56" i="30"/>
  <c r="I57" i="30"/>
  <c r="I58" i="30"/>
  <c r="J58" i="30" s="1"/>
  <c r="I59" i="30"/>
  <c r="I60" i="30"/>
  <c r="J60" i="30" s="1"/>
  <c r="I61" i="30"/>
  <c r="J61" i="30" s="1"/>
  <c r="I62" i="30"/>
  <c r="I63" i="30"/>
  <c r="I64" i="30"/>
  <c r="J64" i="30" s="1"/>
  <c r="I65" i="30"/>
  <c r="I66" i="30"/>
  <c r="I67" i="30"/>
  <c r="J67" i="30" s="1"/>
  <c r="I68" i="30"/>
  <c r="J68" i="30"/>
  <c r="I69" i="30"/>
  <c r="J69" i="30" s="1"/>
  <c r="I70" i="30"/>
  <c r="I71" i="30"/>
  <c r="I72" i="30"/>
  <c r="J72" i="30" s="1"/>
  <c r="I73" i="30"/>
  <c r="J73" i="30"/>
  <c r="I74" i="30"/>
  <c r="I75" i="30"/>
  <c r="J75" i="30" s="1"/>
  <c r="I76" i="30"/>
  <c r="J76" i="30"/>
  <c r="I77" i="30"/>
  <c r="J77" i="30" s="1"/>
  <c r="I78" i="30"/>
  <c r="I79" i="30"/>
  <c r="J79" i="30" s="1"/>
  <c r="I80" i="30"/>
  <c r="I81" i="30"/>
  <c r="J81" i="30" s="1"/>
  <c r="I82" i="30"/>
  <c r="I83" i="30"/>
  <c r="J83" i="30" s="1"/>
  <c r="I84" i="30"/>
  <c r="J84" i="30" s="1"/>
  <c r="I85" i="30"/>
  <c r="J85" i="30" s="1"/>
  <c r="I86" i="30"/>
  <c r="I87" i="30"/>
  <c r="J87" i="30" s="1"/>
  <c r="I88" i="30"/>
  <c r="J88" i="30" s="1"/>
  <c r="I89" i="30"/>
  <c r="J89" i="30" s="1"/>
  <c r="I90" i="30"/>
  <c r="I91" i="30"/>
  <c r="I92" i="30"/>
  <c r="J92" i="30" s="1"/>
  <c r="I93" i="30"/>
  <c r="J93" i="30" s="1"/>
  <c r="I94" i="30"/>
  <c r="J94" i="30" s="1"/>
  <c r="I95" i="30"/>
  <c r="J95" i="30" s="1"/>
  <c r="I96" i="30"/>
  <c r="I97" i="30"/>
  <c r="J97" i="30" s="1"/>
  <c r="I98" i="30"/>
  <c r="J98" i="30" s="1"/>
  <c r="I99" i="30"/>
  <c r="J99" i="30" s="1"/>
  <c r="I100" i="30"/>
  <c r="I101" i="30"/>
  <c r="J101" i="30"/>
  <c r="I102" i="30"/>
  <c r="J102" i="30" s="1"/>
  <c r="I103" i="30"/>
  <c r="B98" i="30"/>
  <c r="C98" i="30"/>
  <c r="B99" i="30"/>
  <c r="C99" i="30"/>
  <c r="B100" i="30"/>
  <c r="C100" i="30"/>
  <c r="B101" i="30"/>
  <c r="C101" i="30"/>
  <c r="B102" i="30"/>
  <c r="C102" i="30"/>
  <c r="B103" i="30"/>
  <c r="C103" i="30"/>
  <c r="C97" i="30"/>
  <c r="B97" i="30"/>
  <c r="B92" i="30"/>
  <c r="C92" i="30"/>
  <c r="B93" i="30"/>
  <c r="C93" i="30"/>
  <c r="B94" i="30"/>
  <c r="C94" i="30"/>
  <c r="B95" i="30"/>
  <c r="C95" i="30"/>
  <c r="C91" i="30"/>
  <c r="B91" i="30"/>
  <c r="B98" i="20"/>
  <c r="C98" i="20"/>
  <c r="B99" i="20"/>
  <c r="C99" i="20"/>
  <c r="B100" i="20"/>
  <c r="C100" i="20"/>
  <c r="B101" i="20"/>
  <c r="C101" i="20"/>
  <c r="B102" i="20"/>
  <c r="C102" i="20"/>
  <c r="B103" i="20"/>
  <c r="C103" i="20"/>
  <c r="C97" i="20"/>
  <c r="B97" i="20"/>
  <c r="B92" i="20"/>
  <c r="C92" i="20"/>
  <c r="B93" i="20"/>
  <c r="C93" i="20"/>
  <c r="B94" i="20"/>
  <c r="C94" i="20"/>
  <c r="B95" i="20"/>
  <c r="C95" i="20"/>
  <c r="C91" i="20"/>
  <c r="B91" i="20"/>
  <c r="O2" i="21"/>
  <c r="O3" i="21"/>
  <c r="B98" i="21"/>
  <c r="C98" i="21"/>
  <c r="B99" i="21"/>
  <c r="C99" i="21"/>
  <c r="B100" i="21"/>
  <c r="C100" i="21"/>
  <c r="B101" i="21"/>
  <c r="C101" i="21"/>
  <c r="B102" i="21"/>
  <c r="C102" i="21"/>
  <c r="B103" i="21"/>
  <c r="C103" i="21"/>
  <c r="C97" i="21"/>
  <c r="B97" i="21"/>
  <c r="B92" i="21"/>
  <c r="C92" i="21"/>
  <c r="B93" i="21"/>
  <c r="C93" i="21"/>
  <c r="B94" i="21"/>
  <c r="C94" i="21"/>
  <c r="B95" i="21"/>
  <c r="C95" i="21"/>
  <c r="C91" i="21"/>
  <c r="B91" i="21"/>
  <c r="B98" i="3"/>
  <c r="C98" i="3"/>
  <c r="B99" i="3"/>
  <c r="C99" i="3"/>
  <c r="B100" i="3"/>
  <c r="C100" i="3"/>
  <c r="B101" i="3"/>
  <c r="C101" i="3"/>
  <c r="B102" i="3"/>
  <c r="C102" i="3"/>
  <c r="B103" i="3"/>
  <c r="C103" i="3"/>
  <c r="C97" i="3"/>
  <c r="B97" i="3"/>
  <c r="C95" i="3"/>
  <c r="B95" i="3"/>
  <c r="C94" i="3"/>
  <c r="B94" i="3"/>
  <c r="C93" i="3"/>
  <c r="B93" i="3"/>
  <c r="C92" i="3"/>
  <c r="B92" i="3"/>
  <c r="C91" i="3"/>
  <c r="B91" i="3"/>
  <c r="G90" i="28"/>
  <c r="G91" i="28"/>
  <c r="H91" i="28" s="1"/>
  <c r="G92" i="28"/>
  <c r="H92" i="28"/>
  <c r="G93" i="28"/>
  <c r="H93" i="28" s="1"/>
  <c r="G94" i="28"/>
  <c r="H94" i="28" s="1"/>
  <c r="G95" i="28"/>
  <c r="H95" i="28" s="1"/>
  <c r="G96" i="28"/>
  <c r="G97" i="28"/>
  <c r="H97" i="28" s="1"/>
  <c r="G98" i="28"/>
  <c r="H98" i="28" s="1"/>
  <c r="G99" i="28"/>
  <c r="H99" i="28" s="1"/>
  <c r="G100" i="28"/>
  <c r="H100" i="28" s="1"/>
  <c r="G101" i="28"/>
  <c r="H101" i="28" s="1"/>
  <c r="G102" i="28"/>
  <c r="H102" i="28" s="1"/>
  <c r="G103" i="28"/>
  <c r="H103" i="28"/>
  <c r="B98" i="28"/>
  <c r="C98" i="28"/>
  <c r="B99" i="28"/>
  <c r="C99" i="28"/>
  <c r="B100" i="28"/>
  <c r="C100" i="28"/>
  <c r="B101" i="28"/>
  <c r="C101" i="28"/>
  <c r="B102" i="28"/>
  <c r="C102" i="28"/>
  <c r="B103" i="28"/>
  <c r="C103" i="28"/>
  <c r="B92" i="28"/>
  <c r="C92" i="28"/>
  <c r="B93" i="28"/>
  <c r="C93" i="28"/>
  <c r="B94" i="28"/>
  <c r="C94" i="28"/>
  <c r="B95" i="28"/>
  <c r="C95" i="28"/>
  <c r="C91" i="28"/>
  <c r="B91" i="28"/>
  <c r="K67" i="32"/>
  <c r="L67" i="32" s="1"/>
  <c r="K68" i="32"/>
  <c r="K69" i="32"/>
  <c r="L69" i="32" s="1"/>
  <c r="K70" i="32"/>
  <c r="L70" i="32" s="1"/>
  <c r="K71" i="32"/>
  <c r="L71" i="32" s="1"/>
  <c r="K72" i="32"/>
  <c r="L72" i="32" s="1"/>
  <c r="K73" i="32"/>
  <c r="L73" i="32" s="1"/>
  <c r="K74" i="32"/>
  <c r="L74" i="32" s="1"/>
  <c r="K75" i="32"/>
  <c r="L75" i="32" s="1"/>
  <c r="K76" i="32"/>
  <c r="L76" i="32" s="1"/>
  <c r="K77" i="32"/>
  <c r="K78" i="32"/>
  <c r="L78" i="32" s="1"/>
  <c r="K79" i="32"/>
  <c r="L79" i="32" s="1"/>
  <c r="K80" i="32"/>
  <c r="K81" i="32"/>
  <c r="L81" i="32" s="1"/>
  <c r="K82" i="32"/>
  <c r="K83" i="32"/>
  <c r="K84" i="32"/>
  <c r="L84" i="32" s="1"/>
  <c r="K85" i="32"/>
  <c r="L85" i="32" s="1"/>
  <c r="K86" i="32"/>
  <c r="L86" i="32" s="1"/>
  <c r="K87" i="32"/>
  <c r="L87" i="32" s="1"/>
  <c r="K88" i="32"/>
  <c r="K89" i="32"/>
  <c r="L89" i="32" s="1"/>
  <c r="K90" i="32"/>
  <c r="K91" i="32"/>
  <c r="L91" i="32" s="1"/>
  <c r="K92" i="32"/>
  <c r="K93" i="32"/>
  <c r="L93" i="32" s="1"/>
  <c r="K94" i="32"/>
  <c r="L94" i="32" s="1"/>
  <c r="K95" i="32"/>
  <c r="L95" i="32" s="1"/>
  <c r="K96" i="32"/>
  <c r="K97" i="32"/>
  <c r="L97" i="32" s="1"/>
  <c r="K98" i="32"/>
  <c r="L98" i="32" s="1"/>
  <c r="K99" i="32"/>
  <c r="L99" i="32" s="1"/>
  <c r="K100" i="32"/>
  <c r="L100" i="32" s="1"/>
  <c r="K101" i="32"/>
  <c r="L101" i="32" s="1"/>
  <c r="K102" i="32"/>
  <c r="L102" i="32" s="1"/>
  <c r="K103" i="32"/>
  <c r="L103" i="32" s="1"/>
  <c r="B87" i="32"/>
  <c r="C87" i="32"/>
  <c r="B88" i="32"/>
  <c r="C88" i="32"/>
  <c r="B89" i="32"/>
  <c r="C89" i="32"/>
  <c r="B91" i="32"/>
  <c r="C91" i="32"/>
  <c r="B92" i="32"/>
  <c r="C92" i="32"/>
  <c r="B93" i="32"/>
  <c r="C93" i="32"/>
  <c r="B94" i="32"/>
  <c r="C94" i="32"/>
  <c r="B95" i="32"/>
  <c r="C95" i="32"/>
  <c r="P2" i="3"/>
  <c r="P3" i="3" s="1"/>
  <c r="Q2" i="3"/>
  <c r="Q3" i="3" s="1"/>
  <c r="R2" i="3"/>
  <c r="R3" i="3" s="1"/>
  <c r="S2" i="3"/>
  <c r="S3" i="3" s="1"/>
  <c r="T2" i="3"/>
  <c r="T3" i="3" s="1"/>
  <c r="U2" i="3"/>
  <c r="U3" i="3" s="1"/>
  <c r="J49" i="30"/>
  <c r="J47" i="30"/>
  <c r="J103" i="30"/>
  <c r="J25" i="30"/>
  <c r="L77" i="32"/>
  <c r="L83" i="32"/>
  <c r="J54" i="30"/>
  <c r="J53" i="30"/>
  <c r="J43" i="30"/>
  <c r="J37" i="30"/>
  <c r="J27" i="30"/>
  <c r="J21" i="30"/>
  <c r="J13" i="30"/>
  <c r="J11" i="30"/>
  <c r="J100" i="30"/>
  <c r="J39" i="30"/>
  <c r="J31" i="30"/>
  <c r="J28" i="30"/>
  <c r="J40" i="30"/>
  <c r="J30" i="30"/>
  <c r="J24" i="30"/>
  <c r="J91" i="30"/>
  <c r="J86" i="30"/>
  <c r="J82" i="30"/>
  <c r="J78" i="30"/>
  <c r="J74" i="30"/>
  <c r="J71" i="30"/>
  <c r="J70" i="30"/>
  <c r="J66" i="30"/>
  <c r="J63" i="30"/>
  <c r="J62" i="30"/>
  <c r="J59" i="30"/>
  <c r="J36" i="30"/>
  <c r="J26" i="30"/>
  <c r="J38" i="30"/>
  <c r="J32" i="30"/>
  <c r="J22" i="30"/>
  <c r="J18" i="30"/>
  <c r="J14" i="30"/>
  <c r="J10" i="30"/>
  <c r="L92" i="32"/>
  <c r="J2" i="32"/>
  <c r="J3" i="32" s="1"/>
  <c r="I2" i="32"/>
  <c r="I3" i="32" s="1"/>
  <c r="H2" i="32"/>
  <c r="H3" i="32" s="1"/>
  <c r="G2" i="32"/>
  <c r="G3" i="32" s="1"/>
  <c r="F2" i="32"/>
  <c r="F3" i="32" s="1"/>
  <c r="E2" i="32"/>
  <c r="E3" i="32" s="1"/>
  <c r="D2" i="32"/>
  <c r="D3" i="32" s="1"/>
  <c r="C97" i="32"/>
  <c r="B97" i="32"/>
  <c r="C86" i="32"/>
  <c r="B86" i="32"/>
  <c r="C85" i="32"/>
  <c r="B85" i="32"/>
  <c r="C84" i="32"/>
  <c r="B84" i="32"/>
  <c r="C83" i="32"/>
  <c r="B83" i="32"/>
  <c r="C82" i="32"/>
  <c r="B82" i="32"/>
  <c r="C81" i="32"/>
  <c r="B81" i="32"/>
  <c r="C79" i="32"/>
  <c r="B79" i="32"/>
  <c r="C78" i="32"/>
  <c r="B78" i="32"/>
  <c r="C77" i="32"/>
  <c r="B77" i="32"/>
  <c r="C76" i="32"/>
  <c r="B76" i="32"/>
  <c r="C75" i="32"/>
  <c r="B75" i="32"/>
  <c r="C74" i="32"/>
  <c r="B74" i="32"/>
  <c r="C73" i="32"/>
  <c r="B73" i="32"/>
  <c r="C72" i="32"/>
  <c r="B72" i="32"/>
  <c r="C71" i="32"/>
  <c r="B71" i="32"/>
  <c r="C70" i="32"/>
  <c r="B70" i="32"/>
  <c r="C69" i="32"/>
  <c r="B69" i="32"/>
  <c r="C68" i="32"/>
  <c r="B68" i="32"/>
  <c r="C67" i="32"/>
  <c r="B67" i="32"/>
  <c r="K66" i="32"/>
  <c r="C66" i="32"/>
  <c r="B66" i="32"/>
  <c r="K65" i="32"/>
  <c r="K64" i="32"/>
  <c r="C64" i="32"/>
  <c r="B64" i="32"/>
  <c r="K63" i="32"/>
  <c r="C63" i="32"/>
  <c r="B63" i="32"/>
  <c r="K62" i="32"/>
  <c r="L62" i="32" s="1"/>
  <c r="C62" i="32"/>
  <c r="B62" i="32"/>
  <c r="K61" i="32"/>
  <c r="L61" i="32" s="1"/>
  <c r="C61" i="32"/>
  <c r="B61" i="32"/>
  <c r="K60" i="32"/>
  <c r="L60" i="32" s="1"/>
  <c r="C60" i="32"/>
  <c r="B60" i="32"/>
  <c r="K59" i="32"/>
  <c r="C59" i="32"/>
  <c r="B59" i="32"/>
  <c r="K58" i="32"/>
  <c r="C58" i="32"/>
  <c r="B58" i="32"/>
  <c r="K57" i="32"/>
  <c r="K56" i="32"/>
  <c r="C56" i="32"/>
  <c r="B56" i="32"/>
  <c r="K55" i="32"/>
  <c r="C55" i="32"/>
  <c r="B55" i="32"/>
  <c r="K54" i="32"/>
  <c r="L54" i="32" s="1"/>
  <c r="C54" i="32"/>
  <c r="B54" i="32"/>
  <c r="K53" i="32"/>
  <c r="C53" i="32"/>
  <c r="B53" i="32"/>
  <c r="K52" i="32"/>
  <c r="K51" i="32"/>
  <c r="L51" i="32" s="1"/>
  <c r="C51" i="32"/>
  <c r="B51" i="32"/>
  <c r="K50" i="32"/>
  <c r="C50" i="32"/>
  <c r="B50" i="32"/>
  <c r="K49" i="32"/>
  <c r="L49" i="32" s="1"/>
  <c r="C49" i="32"/>
  <c r="B49" i="32"/>
  <c r="K48" i="32"/>
  <c r="L48" i="32" s="1"/>
  <c r="C48" i="32"/>
  <c r="B48" i="32"/>
  <c r="K47" i="32"/>
  <c r="C47" i="32"/>
  <c r="B47" i="32"/>
  <c r="K46" i="32"/>
  <c r="C46" i="32"/>
  <c r="B46" i="32"/>
  <c r="K45" i="32"/>
  <c r="L45" i="32" s="1"/>
  <c r="C45" i="32"/>
  <c r="B45" i="32"/>
  <c r="K44" i="32"/>
  <c r="L44" i="32" s="1"/>
  <c r="C44" i="32"/>
  <c r="B44" i="32"/>
  <c r="K43" i="32"/>
  <c r="C43" i="32"/>
  <c r="B43" i="32"/>
  <c r="K42" i="32"/>
  <c r="C42" i="32"/>
  <c r="B42" i="32"/>
  <c r="K41" i="32"/>
  <c r="C41" i="32"/>
  <c r="B41" i="32"/>
  <c r="K40" i="32"/>
  <c r="C40" i="32"/>
  <c r="B40" i="32"/>
  <c r="K39" i="32"/>
  <c r="C39" i="32"/>
  <c r="B39" i="32"/>
  <c r="K38" i="32"/>
  <c r="C38" i="32"/>
  <c r="B38" i="32"/>
  <c r="K37" i="32"/>
  <c r="L37" i="32" s="1"/>
  <c r="C37" i="32"/>
  <c r="B37" i="32"/>
  <c r="K36" i="32"/>
  <c r="L36" i="32" s="1"/>
  <c r="C36" i="32"/>
  <c r="B36" i="32"/>
  <c r="K35" i="32"/>
  <c r="K34" i="32"/>
  <c r="C34" i="32"/>
  <c r="B34" i="32"/>
  <c r="K33" i="32"/>
  <c r="C33" i="32"/>
  <c r="B33" i="32"/>
  <c r="K32" i="32"/>
  <c r="C32" i="32"/>
  <c r="B32" i="32"/>
  <c r="K31" i="32"/>
  <c r="C31" i="32"/>
  <c r="B31" i="32"/>
  <c r="K30" i="32"/>
  <c r="L30" i="32" s="1"/>
  <c r="C30" i="32"/>
  <c r="B30" i="32"/>
  <c r="K29" i="32"/>
  <c r="K28" i="32"/>
  <c r="L28" i="32" s="1"/>
  <c r="C28" i="32"/>
  <c r="B28" i="32"/>
  <c r="K27" i="32"/>
  <c r="L27" i="32" s="1"/>
  <c r="C27" i="32"/>
  <c r="B27" i="32"/>
  <c r="K26" i="32"/>
  <c r="C26" i="32"/>
  <c r="B26" i="32"/>
  <c r="K25" i="32"/>
  <c r="L25" i="32" s="1"/>
  <c r="C25" i="32"/>
  <c r="B25" i="32"/>
  <c r="K24" i="32"/>
  <c r="C24" i="32"/>
  <c r="B24" i="32"/>
  <c r="K23" i="32"/>
  <c r="L23" i="32" s="1"/>
  <c r="C23" i="32"/>
  <c r="B23" i="32"/>
  <c r="K22" i="32"/>
  <c r="L22" i="32" s="1"/>
  <c r="C22" i="32"/>
  <c r="B22" i="32"/>
  <c r="K21" i="32"/>
  <c r="C21" i="32"/>
  <c r="B21" i="32"/>
  <c r="K20" i="32"/>
  <c r="L20" i="32" s="1"/>
  <c r="C20" i="32"/>
  <c r="B20" i="32"/>
  <c r="K19" i="32"/>
  <c r="L19" i="32" s="1"/>
  <c r="C19" i="32"/>
  <c r="B19" i="32"/>
  <c r="K18" i="32"/>
  <c r="C18" i="32"/>
  <c r="B18" i="32"/>
  <c r="K17" i="32"/>
  <c r="K16" i="32"/>
  <c r="L16" i="32" s="1"/>
  <c r="C16" i="32"/>
  <c r="B16" i="32"/>
  <c r="K15" i="32"/>
  <c r="L15" i="32" s="1"/>
  <c r="C15" i="32"/>
  <c r="B15" i="32"/>
  <c r="K14" i="32"/>
  <c r="C14" i="32"/>
  <c r="B14" i="32"/>
  <c r="K13" i="32"/>
  <c r="L13" i="32" s="1"/>
  <c r="C13" i="32"/>
  <c r="B13" i="32"/>
  <c r="K12" i="32"/>
  <c r="L12" i="32" s="1"/>
  <c r="C12" i="32"/>
  <c r="B12" i="32"/>
  <c r="K11" i="32"/>
  <c r="L11" i="32" s="1"/>
  <c r="C11" i="32"/>
  <c r="B11" i="32"/>
  <c r="K10" i="32"/>
  <c r="C10" i="32"/>
  <c r="B10" i="32"/>
  <c r="K9" i="32"/>
  <c r="C9" i="32"/>
  <c r="B9" i="32"/>
  <c r="K8" i="32"/>
  <c r="C8" i="32"/>
  <c r="B8" i="32"/>
  <c r="L58" i="32"/>
  <c r="L59" i="32"/>
  <c r="L34" i="32"/>
  <c r="L40" i="32"/>
  <c r="L10" i="32"/>
  <c r="L24" i="32"/>
  <c r="L33" i="32"/>
  <c r="L42" i="32"/>
  <c r="L38" i="32"/>
  <c r="L26" i="32"/>
  <c r="L46" i="32"/>
  <c r="L32" i="32"/>
  <c r="L50" i="32"/>
  <c r="L56" i="32"/>
  <c r="K2" i="20"/>
  <c r="K3" i="20" s="1"/>
  <c r="L2" i="20"/>
  <c r="L3" i="20" s="1"/>
  <c r="K2" i="21"/>
  <c r="K3" i="21" s="1"/>
  <c r="L2" i="21"/>
  <c r="L3" i="21" s="1"/>
  <c r="M2" i="21"/>
  <c r="M3" i="21" s="1"/>
  <c r="N2" i="21"/>
  <c r="N3" i="21" s="1"/>
  <c r="N2" i="3"/>
  <c r="N3" i="3" s="1"/>
  <c r="O2" i="3"/>
  <c r="O3" i="3" s="1"/>
  <c r="D104" i="28"/>
  <c r="E104" i="28"/>
  <c r="K2" i="3"/>
  <c r="K3" i="3" s="1"/>
  <c r="L2" i="3"/>
  <c r="L3" i="3" s="1"/>
  <c r="M2" i="3"/>
  <c r="M3" i="3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6" i="30"/>
  <c r="B56" i="30"/>
  <c r="C55" i="30"/>
  <c r="B55" i="30"/>
  <c r="C54" i="30"/>
  <c r="B54" i="30"/>
  <c r="C53" i="30"/>
  <c r="B53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4" i="30"/>
  <c r="B34" i="30"/>
  <c r="C33" i="30"/>
  <c r="B33" i="30"/>
  <c r="C32" i="30"/>
  <c r="B32" i="30"/>
  <c r="C31" i="30"/>
  <c r="B31" i="30"/>
  <c r="C30" i="30"/>
  <c r="B30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I8" i="30"/>
  <c r="C8" i="30"/>
  <c r="B8" i="30"/>
  <c r="H2" i="30"/>
  <c r="H3" i="30" s="1"/>
  <c r="G2" i="30"/>
  <c r="G3" i="30"/>
  <c r="F2" i="30"/>
  <c r="F3" i="30" s="1"/>
  <c r="E2" i="30"/>
  <c r="E3" i="30" s="1"/>
  <c r="D2" i="30"/>
  <c r="D3" i="30" s="1"/>
  <c r="C89" i="20"/>
  <c r="B89" i="20"/>
  <c r="C88" i="20"/>
  <c r="B88" i="20"/>
  <c r="C87" i="20"/>
  <c r="B87" i="20"/>
  <c r="C86" i="20"/>
  <c r="B86" i="20"/>
  <c r="C85" i="20"/>
  <c r="B85" i="20"/>
  <c r="C84" i="20"/>
  <c r="B84" i="20"/>
  <c r="C83" i="20"/>
  <c r="B83" i="20"/>
  <c r="C82" i="20"/>
  <c r="B82" i="20"/>
  <c r="C81" i="20"/>
  <c r="B81" i="20"/>
  <c r="C79" i="20"/>
  <c r="B79" i="20"/>
  <c r="C78" i="20"/>
  <c r="B78" i="20"/>
  <c r="C77" i="20"/>
  <c r="B77" i="20"/>
  <c r="C76" i="20"/>
  <c r="B76" i="20"/>
  <c r="C75" i="20"/>
  <c r="B75" i="20"/>
  <c r="C74" i="20"/>
  <c r="B74" i="20"/>
  <c r="C73" i="20"/>
  <c r="B73" i="20"/>
  <c r="C72" i="20"/>
  <c r="B72" i="20"/>
  <c r="C71" i="20"/>
  <c r="B71" i="20"/>
  <c r="C70" i="20"/>
  <c r="B70" i="20"/>
  <c r="C69" i="20"/>
  <c r="B69" i="20"/>
  <c r="C68" i="20"/>
  <c r="B68" i="20"/>
  <c r="C67" i="20"/>
  <c r="B67" i="20"/>
  <c r="C66" i="20"/>
  <c r="B66" i="20"/>
  <c r="C64" i="20"/>
  <c r="B64" i="20"/>
  <c r="C63" i="20"/>
  <c r="B63" i="20"/>
  <c r="C62" i="20"/>
  <c r="B62" i="20"/>
  <c r="C61" i="20"/>
  <c r="B61" i="20"/>
  <c r="C60" i="20"/>
  <c r="B60" i="20"/>
  <c r="C59" i="20"/>
  <c r="B59" i="20"/>
  <c r="C58" i="20"/>
  <c r="B58" i="20"/>
  <c r="C56" i="20"/>
  <c r="B56" i="20"/>
  <c r="C55" i="20"/>
  <c r="B55" i="20"/>
  <c r="C54" i="20"/>
  <c r="B54" i="20"/>
  <c r="C53" i="20"/>
  <c r="B53" i="20"/>
  <c r="C51" i="20"/>
  <c r="B51" i="20"/>
  <c r="C50" i="20"/>
  <c r="B50" i="20"/>
  <c r="C49" i="20"/>
  <c r="B49" i="20"/>
  <c r="C48" i="20"/>
  <c r="B48" i="20"/>
  <c r="C47" i="20"/>
  <c r="B47" i="20"/>
  <c r="C46" i="20"/>
  <c r="B46" i="20"/>
  <c r="C45" i="20"/>
  <c r="B45" i="20"/>
  <c r="C44" i="20"/>
  <c r="B44" i="20"/>
  <c r="C43" i="20"/>
  <c r="B43" i="20"/>
  <c r="C42" i="20"/>
  <c r="B42" i="20"/>
  <c r="C41" i="20"/>
  <c r="B41" i="20"/>
  <c r="C40" i="20"/>
  <c r="B40" i="20"/>
  <c r="C39" i="20"/>
  <c r="B39" i="20"/>
  <c r="C38" i="20"/>
  <c r="B38" i="20"/>
  <c r="C37" i="20"/>
  <c r="B37" i="20"/>
  <c r="C36" i="20"/>
  <c r="B36" i="20"/>
  <c r="C34" i="20"/>
  <c r="B34" i="20"/>
  <c r="C33" i="20"/>
  <c r="B33" i="20"/>
  <c r="C32" i="20"/>
  <c r="B32" i="20"/>
  <c r="C31" i="20"/>
  <c r="B31" i="20"/>
  <c r="C30" i="20"/>
  <c r="B30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C9" i="20"/>
  <c r="B9" i="20"/>
  <c r="M8" i="20"/>
  <c r="C8" i="20"/>
  <c r="B8" i="20"/>
  <c r="J2" i="20"/>
  <c r="J3" i="20" s="1"/>
  <c r="I2" i="20"/>
  <c r="I3" i="20" s="1"/>
  <c r="H2" i="20"/>
  <c r="H3" i="20" s="1"/>
  <c r="G2" i="20"/>
  <c r="G3" i="20" s="1"/>
  <c r="F2" i="20"/>
  <c r="F3" i="20" s="1"/>
  <c r="E2" i="20"/>
  <c r="E3" i="20" s="1"/>
  <c r="D2" i="20"/>
  <c r="D3" i="20" s="1"/>
  <c r="C89" i="21"/>
  <c r="B89" i="21"/>
  <c r="C88" i="21"/>
  <c r="B88" i="21"/>
  <c r="C87" i="21"/>
  <c r="B87" i="21"/>
  <c r="C86" i="21"/>
  <c r="B86" i="21"/>
  <c r="C85" i="21"/>
  <c r="B85" i="21"/>
  <c r="C84" i="21"/>
  <c r="B84" i="21"/>
  <c r="C83" i="21"/>
  <c r="B83" i="21"/>
  <c r="C82" i="21"/>
  <c r="B82" i="21"/>
  <c r="C81" i="21"/>
  <c r="B81" i="21"/>
  <c r="C79" i="21"/>
  <c r="B79" i="21"/>
  <c r="C78" i="21"/>
  <c r="B78" i="21"/>
  <c r="C77" i="21"/>
  <c r="B77" i="21"/>
  <c r="C76" i="21"/>
  <c r="B76" i="21"/>
  <c r="C75" i="21"/>
  <c r="B75" i="21"/>
  <c r="C74" i="21"/>
  <c r="B74" i="21"/>
  <c r="C73" i="21"/>
  <c r="B73" i="21"/>
  <c r="C72" i="21"/>
  <c r="B72" i="21"/>
  <c r="C71" i="21"/>
  <c r="B71" i="21"/>
  <c r="C70" i="21"/>
  <c r="B70" i="21"/>
  <c r="C69" i="21"/>
  <c r="B69" i="21"/>
  <c r="C68" i="21"/>
  <c r="B68" i="21"/>
  <c r="C67" i="21"/>
  <c r="B67" i="21"/>
  <c r="C66" i="21"/>
  <c r="B66" i="21"/>
  <c r="C64" i="21"/>
  <c r="B64" i="21"/>
  <c r="C63" i="21"/>
  <c r="B63" i="21"/>
  <c r="C62" i="21"/>
  <c r="B62" i="21"/>
  <c r="C61" i="21"/>
  <c r="B61" i="21"/>
  <c r="C60" i="21"/>
  <c r="B60" i="21"/>
  <c r="C59" i="21"/>
  <c r="B59" i="21"/>
  <c r="C58" i="21"/>
  <c r="B58" i="21"/>
  <c r="C56" i="21"/>
  <c r="B56" i="21"/>
  <c r="C55" i="21"/>
  <c r="B55" i="21"/>
  <c r="C54" i="21"/>
  <c r="B54" i="21"/>
  <c r="C53" i="21"/>
  <c r="B53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4" i="21"/>
  <c r="B34" i="21"/>
  <c r="C33" i="21"/>
  <c r="B33" i="21"/>
  <c r="C32" i="21"/>
  <c r="B32" i="21"/>
  <c r="C31" i="21"/>
  <c r="B31" i="21"/>
  <c r="C30" i="21"/>
  <c r="B30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P8" i="21"/>
  <c r="C8" i="21"/>
  <c r="B8" i="21"/>
  <c r="J2" i="21"/>
  <c r="J3" i="21" s="1"/>
  <c r="I2" i="21"/>
  <c r="I3" i="21" s="1"/>
  <c r="H2" i="21"/>
  <c r="H3" i="21" s="1"/>
  <c r="G2" i="21"/>
  <c r="G3" i="21" s="1"/>
  <c r="F2" i="21"/>
  <c r="F3" i="21" s="1"/>
  <c r="E2" i="21"/>
  <c r="E3" i="21" s="1"/>
  <c r="D2" i="21"/>
  <c r="D3" i="21" s="1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6" i="3"/>
  <c r="B56" i="3"/>
  <c r="C55" i="3"/>
  <c r="B55" i="3"/>
  <c r="C54" i="3"/>
  <c r="B54" i="3"/>
  <c r="C53" i="3"/>
  <c r="B53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4" i="3"/>
  <c r="B34" i="3"/>
  <c r="C33" i="3"/>
  <c r="B33" i="3"/>
  <c r="C32" i="3"/>
  <c r="B32" i="3"/>
  <c r="C31" i="3"/>
  <c r="B31" i="3"/>
  <c r="C30" i="3"/>
  <c r="B30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G81" i="28"/>
  <c r="H81" i="28" s="1"/>
  <c r="G82" i="28"/>
  <c r="H82" i="28" s="1"/>
  <c r="G83" i="28"/>
  <c r="H83" i="28" s="1"/>
  <c r="G84" i="28"/>
  <c r="H84" i="28" s="1"/>
  <c r="G85" i="28"/>
  <c r="H85" i="28" s="1"/>
  <c r="G86" i="28"/>
  <c r="G87" i="28"/>
  <c r="H87" i="28" s="1"/>
  <c r="G88" i="28"/>
  <c r="H88" i="28" s="1"/>
  <c r="G89" i="28"/>
  <c r="H89" i="28" s="1"/>
  <c r="E2" i="28"/>
  <c r="E3" i="28" s="1"/>
  <c r="C97" i="28"/>
  <c r="B97" i="28"/>
  <c r="C89" i="28"/>
  <c r="B89" i="28"/>
  <c r="C88" i="28"/>
  <c r="B88" i="28"/>
  <c r="C87" i="28"/>
  <c r="B87" i="28"/>
  <c r="C86" i="28"/>
  <c r="B86" i="28"/>
  <c r="C85" i="28"/>
  <c r="B85" i="28"/>
  <c r="C84" i="28"/>
  <c r="B84" i="28"/>
  <c r="C83" i="28"/>
  <c r="B83" i="28"/>
  <c r="C82" i="28"/>
  <c r="B82" i="28"/>
  <c r="C81" i="28"/>
  <c r="B81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3" i="28"/>
  <c r="B73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6" i="28"/>
  <c r="B56" i="28"/>
  <c r="C55" i="28"/>
  <c r="B55" i="28"/>
  <c r="C54" i="28"/>
  <c r="B54" i="28"/>
  <c r="C53" i="28"/>
  <c r="B53" i="28"/>
  <c r="C51" i="28"/>
  <c r="B51" i="28"/>
  <c r="C50" i="28"/>
  <c r="B50" i="28"/>
  <c r="C49" i="28"/>
  <c r="B49" i="28"/>
  <c r="C48" i="28"/>
  <c r="B48" i="28"/>
  <c r="C47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4" i="28"/>
  <c r="B34" i="28"/>
  <c r="C33" i="28"/>
  <c r="B33" i="28"/>
  <c r="C32" i="28"/>
  <c r="B32" i="28"/>
  <c r="C31" i="28"/>
  <c r="B31" i="28"/>
  <c r="C30" i="28"/>
  <c r="B30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D2" i="28"/>
  <c r="D3" i="28" s="1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92" i="17"/>
  <c r="H93" i="17"/>
  <c r="H94" i="17"/>
  <c r="H5" i="17"/>
  <c r="H6" i="17"/>
  <c r="H7" i="17"/>
  <c r="H8" i="17"/>
  <c r="H9" i="17"/>
  <c r="H10" i="17"/>
  <c r="H11" i="17"/>
  <c r="H12" i="17"/>
  <c r="H13" i="17"/>
  <c r="H14" i="17"/>
  <c r="H4" i="17"/>
  <c r="N8" i="20"/>
  <c r="Q8" i="21"/>
  <c r="H86" i="28"/>
  <c r="J8" i="30"/>
  <c r="Q2" i="21"/>
  <c r="B8" i="23" s="1"/>
  <c r="G8" i="28"/>
  <c r="G9" i="28"/>
  <c r="G10" i="28"/>
  <c r="H10" i="28" s="1"/>
  <c r="G11" i="28"/>
  <c r="G12" i="28"/>
  <c r="H12" i="28" s="1"/>
  <c r="G13" i="28"/>
  <c r="H13" i="28" s="1"/>
  <c r="G14" i="28"/>
  <c r="H14" i="28" s="1"/>
  <c r="G15" i="28"/>
  <c r="H15" i="28" s="1"/>
  <c r="G16" i="28"/>
  <c r="G17" i="28"/>
  <c r="G18" i="28"/>
  <c r="H18" i="28" s="1"/>
  <c r="G19" i="28"/>
  <c r="G20" i="28"/>
  <c r="H20" i="28" s="1"/>
  <c r="G21" i="28"/>
  <c r="H21" i="28" s="1"/>
  <c r="G22" i="28"/>
  <c r="G23" i="28"/>
  <c r="H23" i="28" s="1"/>
  <c r="G24" i="28"/>
  <c r="G25" i="28"/>
  <c r="H25" i="28" s="1"/>
  <c r="G26" i="28"/>
  <c r="H26" i="28" s="1"/>
  <c r="G27" i="28"/>
  <c r="H27" i="28" s="1"/>
  <c r="G28" i="28"/>
  <c r="H28" i="28" s="1"/>
  <c r="G29" i="28"/>
  <c r="G30" i="28"/>
  <c r="H30" i="28" s="1"/>
  <c r="G31" i="28"/>
  <c r="H31" i="28" s="1"/>
  <c r="G32" i="28"/>
  <c r="G33" i="28"/>
  <c r="H33" i="28" s="1"/>
  <c r="G34" i="28"/>
  <c r="H34" i="28" s="1"/>
  <c r="G35" i="28"/>
  <c r="G36" i="28"/>
  <c r="H36" i="28" s="1"/>
  <c r="G37" i="28"/>
  <c r="H37" i="28" s="1"/>
  <c r="G38" i="28"/>
  <c r="G39" i="28"/>
  <c r="G40" i="28"/>
  <c r="G41" i="28"/>
  <c r="H41" i="28" s="1"/>
  <c r="G42" i="28"/>
  <c r="H42" i="28" s="1"/>
  <c r="G43" i="28"/>
  <c r="H43" i="28" s="1"/>
  <c r="G44" i="28"/>
  <c r="H44" i="28" s="1"/>
  <c r="G45" i="28"/>
  <c r="H45" i="28" s="1"/>
  <c r="G46" i="28"/>
  <c r="H46" i="28" s="1"/>
  <c r="G47" i="28"/>
  <c r="H47" i="28" s="1"/>
  <c r="G48" i="28"/>
  <c r="G49" i="28"/>
  <c r="H49" i="28" s="1"/>
  <c r="G50" i="28"/>
  <c r="H50" i="28" s="1"/>
  <c r="G51" i="28"/>
  <c r="H51" i="28" s="1"/>
  <c r="G52" i="28"/>
  <c r="G53" i="28"/>
  <c r="H53" i="28" s="1"/>
  <c r="G54" i="28"/>
  <c r="G55" i="28"/>
  <c r="G56" i="28"/>
  <c r="H56" i="28" s="1"/>
  <c r="G57" i="28"/>
  <c r="G58" i="28"/>
  <c r="H58" i="28" s="1"/>
  <c r="G59" i="28"/>
  <c r="H59" i="28" s="1"/>
  <c r="G60" i="28"/>
  <c r="G61" i="28"/>
  <c r="H61" i="28" s="1"/>
  <c r="G62" i="28"/>
  <c r="H62" i="28" s="1"/>
  <c r="G63" i="28"/>
  <c r="H63" i="28" s="1"/>
  <c r="G64" i="28"/>
  <c r="H64" i="28" s="1"/>
  <c r="G65" i="28"/>
  <c r="G66" i="28"/>
  <c r="H66" i="28" s="1"/>
  <c r="G67" i="28"/>
  <c r="H67" i="28" s="1"/>
  <c r="G68" i="28"/>
  <c r="G69" i="28"/>
  <c r="H69" i="28" s="1"/>
  <c r="G70" i="28"/>
  <c r="G71" i="28"/>
  <c r="H71" i="28" s="1"/>
  <c r="G72" i="28"/>
  <c r="H72" i="28" s="1"/>
  <c r="G73" i="28"/>
  <c r="H73" i="28" s="1"/>
  <c r="G74" i="28"/>
  <c r="H74" i="28" s="1"/>
  <c r="G80" i="28"/>
  <c r="G79" i="28"/>
  <c r="H79" i="28" s="1"/>
  <c r="G78" i="28"/>
  <c r="H78" i="28" s="1"/>
  <c r="G77" i="28"/>
  <c r="H77" i="28" s="1"/>
  <c r="G76" i="28"/>
  <c r="H76" i="28" s="1"/>
  <c r="G75" i="28"/>
  <c r="H9" i="28"/>
  <c r="H75" i="28"/>
  <c r="H68" i="28"/>
  <c r="H60" i="28"/>
  <c r="H48" i="28"/>
  <c r="H40" i="28"/>
  <c r="H32" i="28"/>
  <c r="H24" i="28"/>
  <c r="H16" i="28"/>
  <c r="H8" i="28"/>
  <c r="H55" i="28"/>
  <c r="H39" i="28"/>
  <c r="H19" i="28"/>
  <c r="H70" i="28"/>
  <c r="H54" i="28"/>
  <c r="H38" i="28"/>
  <c r="H22" i="28"/>
  <c r="H2" i="28"/>
  <c r="B6" i="23" s="1"/>
  <c r="C6" i="23" s="1"/>
  <c r="Q3" i="21" l="1"/>
  <c r="H3" i="28"/>
  <c r="J2" i="30"/>
  <c r="B10" i="23" s="1"/>
  <c r="C10" i="23" s="1"/>
  <c r="G104" i="28"/>
  <c r="B11" i="23"/>
  <c r="C11" i="23" s="1"/>
  <c r="J3" i="30"/>
  <c r="J104" i="30"/>
  <c r="M104" i="20"/>
  <c r="N3" i="20"/>
  <c r="N2" i="20"/>
  <c r="B9" i="23" s="1"/>
  <c r="C9" i="23" s="1"/>
  <c r="N11" i="20"/>
  <c r="N104" i="20" s="1"/>
  <c r="Q104" i="21"/>
  <c r="P104" i="21"/>
  <c r="W2" i="3"/>
  <c r="B7" i="23" s="1"/>
  <c r="C7" i="23" s="1"/>
  <c r="W3" i="3"/>
  <c r="W104" i="3"/>
  <c r="V104" i="3"/>
  <c r="H11" i="28"/>
  <c r="H104" i="28" s="1"/>
  <c r="L31" i="32"/>
  <c r="K104" i="32"/>
  <c r="L63" i="32"/>
  <c r="L3" i="32"/>
  <c r="L21" i="32"/>
  <c r="L8" i="32"/>
  <c r="L2" i="32"/>
  <c r="B12" i="23" s="1"/>
  <c r="C12" i="23" s="1"/>
  <c r="L43" i="32"/>
  <c r="L55" i="32"/>
  <c r="L39" i="32"/>
  <c r="L14" i="32"/>
  <c r="L41" i="32"/>
  <c r="L9" i="32"/>
  <c r="L64" i="32"/>
  <c r="L68" i="32"/>
  <c r="L82" i="32"/>
  <c r="L18" i="32"/>
  <c r="L47" i="32"/>
  <c r="L53" i="32"/>
  <c r="L66" i="32"/>
  <c r="L88" i="32"/>
  <c r="C8" i="23"/>
  <c r="B14" i="23" l="1"/>
  <c r="L104" i="32"/>
  <c r="C14" i="23"/>
</calcChain>
</file>

<file path=xl/sharedStrings.xml><?xml version="1.0" encoding="utf-8"?>
<sst xmlns="http://schemas.openxmlformats.org/spreadsheetml/2006/main" count="1583" uniqueCount="274">
  <si>
    <t>TÊN SẢN PHẨM</t>
  </si>
  <si>
    <t>I - KẸO DỪA HỘP</t>
  </si>
  <si>
    <t>H1</t>
  </si>
  <si>
    <t>Kẹo dừa sữa sầu riêng</t>
  </si>
  <si>
    <t>300gr</t>
  </si>
  <si>
    <t>H2</t>
  </si>
  <si>
    <t>Kẹo dừa sữa đậu phộng</t>
  </si>
  <si>
    <t>H3</t>
  </si>
  <si>
    <t>Kẹo dừa sữa lá dứa</t>
  </si>
  <si>
    <t>H4</t>
  </si>
  <si>
    <t>Kẹo dừa sữa sầu riêng/ đậu phộng</t>
  </si>
  <si>
    <t>H5</t>
  </si>
  <si>
    <t>Kẹo dừa  béo</t>
  </si>
  <si>
    <t>400gr</t>
  </si>
  <si>
    <t>H6</t>
  </si>
  <si>
    <t>H7</t>
  </si>
  <si>
    <t>500gr</t>
  </si>
  <si>
    <t>H8</t>
  </si>
  <si>
    <t>H9</t>
  </si>
  <si>
    <t>Kẹo dừa sữa sầu riêng/ lá dứa</t>
  </si>
  <si>
    <t>II - HỘP KẸO DỪA MÁY</t>
  </si>
  <si>
    <t>H10</t>
  </si>
  <si>
    <t>Kẹo dừa sầu riêng</t>
  </si>
  <si>
    <t>H11</t>
  </si>
  <si>
    <t>Kẹo dừa sầu riêng / đậu phộng</t>
  </si>
  <si>
    <t>H12</t>
  </si>
  <si>
    <t>Kẹo dừa sầu riêng / lá dứa</t>
  </si>
  <si>
    <t>H13</t>
  </si>
  <si>
    <t xml:space="preserve">Kẹo dừa sữa ca cao </t>
  </si>
  <si>
    <t>H14</t>
  </si>
  <si>
    <t>H20</t>
  </si>
  <si>
    <t>Kẹo dừa thập cẩm viên lớn</t>
  </si>
  <si>
    <t>540gr</t>
  </si>
  <si>
    <t>III - HỘP KẸO DỪA DẺO</t>
  </si>
  <si>
    <t>H22</t>
  </si>
  <si>
    <t>Kẹo dừa dẻo sầu riêng</t>
  </si>
  <si>
    <t>250gr</t>
  </si>
  <si>
    <t>H23</t>
  </si>
  <si>
    <t>Kẹo dừa dẻo đậu phộng -béo</t>
  </si>
  <si>
    <t>H24</t>
  </si>
  <si>
    <t>Kẹo dừa dẻo lá dứa</t>
  </si>
  <si>
    <t>H25</t>
  </si>
  <si>
    <t>Kẹo dừa dẻo môn</t>
  </si>
  <si>
    <t>H26</t>
  </si>
  <si>
    <t xml:space="preserve">Kẹo dẻo thập cẩm </t>
  </si>
  <si>
    <t>IV - KẸO DỪA BAO BÌ</t>
  </si>
  <si>
    <t>B1</t>
  </si>
  <si>
    <t>Kẹo dừa sữa sầu riêng - 40viên</t>
  </si>
  <si>
    <t>200gr</t>
  </si>
  <si>
    <t>B2</t>
  </si>
  <si>
    <t>Kẹo dừa sữa ca cao - 40viên</t>
  </si>
  <si>
    <t>B3</t>
  </si>
  <si>
    <t>Kẹo dừa sữa lá dứa - 40viên</t>
  </si>
  <si>
    <t>B4</t>
  </si>
  <si>
    <t>Kẹo dừa sữa sầu riêng - 48viên</t>
  </si>
  <si>
    <t>B5</t>
  </si>
  <si>
    <t>Kẹo dừa sữa sầu riêng/ đậu phộng- 48 viên</t>
  </si>
  <si>
    <t>B6</t>
  </si>
  <si>
    <t>Kẹo dừa sữa lá dứa - 48viên</t>
  </si>
  <si>
    <t>B7</t>
  </si>
  <si>
    <t>Kẹo dừa sữa ca cao - 48viên</t>
  </si>
  <si>
    <t>B8</t>
  </si>
  <si>
    <t>Kẹo dừa cao cấp trắng - 80viên</t>
  </si>
  <si>
    <t>B9</t>
  </si>
  <si>
    <t>Kẹo dừa cao cấp 4 màu - 80viên</t>
  </si>
  <si>
    <t>B10</t>
  </si>
  <si>
    <t>Kẹo dừa sữa lá dứa/ sầu riêng - 60 viên</t>
  </si>
  <si>
    <t>450gr</t>
  </si>
  <si>
    <t>B11</t>
  </si>
  <si>
    <t>Kẹo dừa sữa sầu riêng - 60viên</t>
  </si>
  <si>
    <t>B12</t>
  </si>
  <si>
    <t>Kẹo dừa sữa ca cao - 60viên</t>
  </si>
  <si>
    <t>B13</t>
  </si>
  <si>
    <t>B14</t>
  </si>
  <si>
    <t>B15</t>
  </si>
  <si>
    <t>B16</t>
  </si>
  <si>
    <t>350gr</t>
  </si>
  <si>
    <t>V - KẸO DỪA MÁY</t>
  </si>
  <si>
    <t>B18</t>
  </si>
  <si>
    <t>Kẹo dừa tổng hợp</t>
  </si>
  <si>
    <t>B19</t>
  </si>
  <si>
    <t>B20</t>
  </si>
  <si>
    <t>Kẹo dừa tổng hợp (xá)</t>
  </si>
  <si>
    <t>1 kg</t>
  </si>
  <si>
    <t>VI - KẸO DỪA DẺO</t>
  </si>
  <si>
    <t>B22</t>
  </si>
  <si>
    <t>B23</t>
  </si>
  <si>
    <t>B24</t>
  </si>
  <si>
    <t>Kẹo dẻo xá</t>
  </si>
  <si>
    <t>B26</t>
  </si>
  <si>
    <t>Kẹo dẻo sầu riêng</t>
  </si>
  <si>
    <t>B27</t>
  </si>
  <si>
    <t>Kẹo dẻo đậu phộng</t>
  </si>
  <si>
    <t>B28</t>
  </si>
  <si>
    <t>Kẹo dẻo Lá dứa</t>
  </si>
  <si>
    <t>B29</t>
  </si>
  <si>
    <t>Kẹo dẻo Môn</t>
  </si>
  <si>
    <t>VII - KẸO CHUỐI</t>
  </si>
  <si>
    <t>C1</t>
  </si>
  <si>
    <t>Kẹo chuối tươi</t>
  </si>
  <si>
    <t>C3</t>
  </si>
  <si>
    <t>Kẹo chuối tươi (gói)</t>
  </si>
  <si>
    <t>C4</t>
  </si>
  <si>
    <t>Kẹo chuối tươi (túi)</t>
  </si>
  <si>
    <t>C5</t>
  </si>
  <si>
    <t>Kẹo chuối đậu - mè</t>
  </si>
  <si>
    <t>C6</t>
  </si>
  <si>
    <t>Kẹo chuối đậu - mè (túi)</t>
  </si>
  <si>
    <t>C7</t>
  </si>
  <si>
    <t>C8</t>
  </si>
  <si>
    <t>C9</t>
  </si>
  <si>
    <t>Kẹo chuối cuộn bánh tráng đậu mè</t>
  </si>
  <si>
    <t>C10</t>
  </si>
  <si>
    <t>VIII - BÁNH - KẸO TỔNG HỢP</t>
  </si>
  <si>
    <t>P1</t>
  </si>
  <si>
    <t>Bánh phồng sữa</t>
  </si>
  <si>
    <t>P3</t>
  </si>
  <si>
    <t>Bánh phồng sữa - sầu riêng (đặc biệt)</t>
  </si>
  <si>
    <t>STT</t>
  </si>
  <si>
    <t>TRỌNG
LƯỢNG</t>
  </si>
  <si>
    <t>MÃ SP</t>
  </si>
  <si>
    <t>BẢNG GIÁ - CHƯƠNG TRÌNH</t>
  </si>
  <si>
    <t>THEO DÕI ĐƠN HÀNG</t>
  </si>
  <si>
    <t>H15</t>
  </si>
  <si>
    <t>H16</t>
  </si>
  <si>
    <t>H17</t>
  </si>
  <si>
    <t>H18</t>
  </si>
  <si>
    <t>H19</t>
  </si>
  <si>
    <t>B21</t>
  </si>
  <si>
    <t>Kẹo dừa tổng hợp (xá) sr, dp</t>
  </si>
  <si>
    <t>N2</t>
  </si>
  <si>
    <t>Nước màu dừa (chai nhỏ)</t>
  </si>
  <si>
    <t>T1</t>
  </si>
  <si>
    <t>Kẹo tổng hợp (xá)</t>
  </si>
  <si>
    <t>T2</t>
  </si>
  <si>
    <t>Kẹo tổng hợp (túi)</t>
  </si>
  <si>
    <t>T3</t>
  </si>
  <si>
    <t>HCM - CHƯƠNG TRÌNH</t>
  </si>
  <si>
    <t>HCM</t>
  </si>
  <si>
    <t>KHU VỰC</t>
  </si>
  <si>
    <t>MIỀN TÂY</t>
  </si>
  <si>
    <t>MIỀN ĐÔNG</t>
  </si>
  <si>
    <t>TỔNG CỘNG:</t>
  </si>
  <si>
    <t>BẢNG TỔNG HỢP</t>
  </si>
  <si>
    <t>số bán:</t>
  </si>
  <si>
    <t>số đã trừ c.khấu:</t>
  </si>
  <si>
    <t>TRỌNG 
LƯỢNG</t>
  </si>
  <si>
    <t>QUY CÁCH</t>
  </si>
  <si>
    <t>50 hộp/thùng</t>
  </si>
  <si>
    <t>40 hộp/thùng</t>
  </si>
  <si>
    <t>25 hộp/thùng</t>
  </si>
  <si>
    <t>20 hộp/thùng</t>
  </si>
  <si>
    <t>90 gói/thùng</t>
  </si>
  <si>
    <t>50 gói/thùng</t>
  </si>
  <si>
    <t>30 túi/thùng</t>
  </si>
  <si>
    <t>60 túi/thùng</t>
  </si>
  <si>
    <t>10kg/thùng</t>
  </si>
  <si>
    <t>25 túi/thùng</t>
  </si>
  <si>
    <t>50 túi/thùng</t>
  </si>
  <si>
    <t>TIỀN HÀNG</t>
  </si>
  <si>
    <t>DSỐ CHƯA C.KHẤU</t>
  </si>
  <si>
    <t>MT_DH01</t>
  </si>
  <si>
    <t>TÂY NGUYÊN</t>
  </si>
  <si>
    <t>MIỀN TRUNG</t>
  </si>
  <si>
    <t>HCM_DH01</t>
  </si>
  <si>
    <t>HCM_DH02</t>
  </si>
  <si>
    <t>MT_DH02</t>
  </si>
  <si>
    <t>MT_DH03</t>
  </si>
  <si>
    <t>MT_DH04</t>
  </si>
  <si>
    <t>MT_DH05</t>
  </si>
  <si>
    <t>MD_DH02</t>
  </si>
  <si>
    <t>MD_DH03</t>
  </si>
  <si>
    <t>TN_DH01</t>
  </si>
  <si>
    <t>TN_DH02</t>
  </si>
  <si>
    <t>TN_DH03</t>
  </si>
  <si>
    <t>TN_DH04</t>
  </si>
  <si>
    <t>HỘP QUÀ TẾT</t>
  </si>
  <si>
    <t>QT16</t>
  </si>
  <si>
    <t>HỖ TRỢ</t>
  </si>
  <si>
    <t>CHIẾT KHẤU</t>
  </si>
  <si>
    <t>DÌ MINH</t>
  </si>
  <si>
    <t>TN_DH05</t>
  </si>
  <si>
    <t>TN_DH06</t>
  </si>
  <si>
    <t>TN_DH07</t>
  </si>
  <si>
    <t>TN_DH08</t>
  </si>
  <si>
    <t>10hộp tặng 1 hộp cùng loại</t>
  </si>
  <si>
    <t>VII - KẸO DỪA BAO BÌ VIÊN NHỎ</t>
  </si>
  <si>
    <t>B30</t>
  </si>
  <si>
    <t>Kẹo dừa thập cẩm viên nhỏ - 45 viên</t>
  </si>
  <si>
    <t>150gr</t>
  </si>
  <si>
    <t>B31</t>
  </si>
  <si>
    <t>Kẹo dừa đậu phộng viên nhỏ</t>
  </si>
  <si>
    <t>B32</t>
  </si>
  <si>
    <t>Kẹo dừa gừng viên nhỏ</t>
  </si>
  <si>
    <t>B33</t>
  </si>
  <si>
    <t>Kẹo dừa lá dứa viên nhỏ</t>
  </si>
  <si>
    <t>B34</t>
  </si>
  <si>
    <t>Kẹo dừa ca cao viên nhỏ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</si>
  <si>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</si>
  <si>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</si>
  <si>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</si>
  <si>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</si>
  <si>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</si>
  <si>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</si>
  <si>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</si>
  <si>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</si>
  <si>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</si>
  <si>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Kẹo dừa thập cẩm viên nhỏ</t>
  </si>
  <si>
    <t>1kg</t>
  </si>
  <si>
    <t>10 kg/thùng</t>
  </si>
  <si>
    <t>12 Hộp/thùng</t>
  </si>
  <si>
    <t>40 túi/thùng</t>
  </si>
  <si>
    <t>25 hộp tặng 1 hộp cùng loại</t>
  </si>
  <si>
    <t>30 kg tặng 1 kg cùng loại</t>
  </si>
  <si>
    <t>VIII - KẸO CHUỐI</t>
  </si>
  <si>
    <t>BÁNH - KẸO TỔNG HỢP</t>
  </si>
  <si>
    <t>BẢNG XƯỞNG - CHƯƠNG TRÌNH</t>
  </si>
  <si>
    <t>MT_DH06</t>
  </si>
  <si>
    <t>MT_DH07</t>
  </si>
  <si>
    <t>MT_DH08</t>
  </si>
  <si>
    <t>MT_DH09</t>
  </si>
  <si>
    <t>MT_DH10</t>
  </si>
  <si>
    <t>MT_DH11</t>
  </si>
  <si>
    <t>MD_DH04</t>
  </si>
  <si>
    <t>MD_DH05</t>
  </si>
  <si>
    <t>MD_DH06</t>
  </si>
  <si>
    <t>MD_DH07</t>
  </si>
  <si>
    <t>MD_DH08</t>
  </si>
  <si>
    <t>MD_DH09</t>
  </si>
  <si>
    <t>T.C</t>
  </si>
  <si>
    <t>MT_DH12</t>
  </si>
  <si>
    <t>60túi tặng 1 túi cùng loại</t>
  </si>
  <si>
    <t>50túi tặng 1 túi cùng loại</t>
  </si>
  <si>
    <t>MT_DH13</t>
  </si>
  <si>
    <t>MT_DH14</t>
  </si>
  <si>
    <t>MD_DH10</t>
  </si>
  <si>
    <t>MD_DH11</t>
  </si>
  <si>
    <t>MD_DH12</t>
  </si>
  <si>
    <t>TN_DH09</t>
  </si>
  <si>
    <t>VĂN PHÒNG</t>
  </si>
  <si>
    <t>THÁNG 05-2017</t>
  </si>
  <si>
    <t>HCM - THÁNG 05</t>
  </si>
  <si>
    <t>MIỀN TÂY - THÁNG 05</t>
  </si>
  <si>
    <t>MIỀN ĐÔNG - THÁNG 05</t>
  </si>
  <si>
    <t>TÂY NGUYÊN - THÁNG 05</t>
  </si>
  <si>
    <t>MIỀN TRUNG - THÁNG 05</t>
  </si>
  <si>
    <t>VP - THÁNG 05</t>
  </si>
  <si>
    <t>16/05//2017</t>
  </si>
  <si>
    <t>MT_DH15</t>
  </si>
  <si>
    <t>MT_DH16</t>
  </si>
  <si>
    <t>MT_DH17</t>
  </si>
  <si>
    <t>MT_DH18</t>
  </si>
  <si>
    <t>V1</t>
  </si>
  <si>
    <t xml:space="preserve">Kẹo dừa sầu riêng - túi 3 thanh </t>
  </si>
  <si>
    <t>142,5gr</t>
  </si>
  <si>
    <t>60 túi</t>
  </si>
  <si>
    <t>V2</t>
  </si>
  <si>
    <t>Kẹo dừa lá dứa - túi 3 thanh</t>
  </si>
  <si>
    <t>V3</t>
  </si>
  <si>
    <t>Kẹo dừa ca cao - túi 3 thanh</t>
  </si>
  <si>
    <t>V4</t>
  </si>
  <si>
    <t>Kẹo dừa gừng -  túi 3 thanh</t>
  </si>
  <si>
    <t>V5</t>
  </si>
  <si>
    <t>Kẹo dừa béo -  túi 3 thanh</t>
  </si>
  <si>
    <t>IX - KẸO DỪA THANH</t>
  </si>
  <si>
    <t>X - BÁNH - KẸO TỔNG HỢP</t>
  </si>
  <si>
    <t>10túi tặng 1 túi cùng loại</t>
  </si>
  <si>
    <t>MD_DH13</t>
  </si>
  <si>
    <t>MTR_DH01</t>
  </si>
  <si>
    <t>MTR_DH02</t>
  </si>
  <si>
    <t>MTR_DH03</t>
  </si>
  <si>
    <t>MTR_DH04</t>
  </si>
  <si>
    <t>MTR_DH05</t>
  </si>
  <si>
    <t>Hộp quà tết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</si>
</sst>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dd/mm/yy"/>
  </numFmts>
  <fonts count="30" x14ac:knownFonts="1">
    <font>
      <sz val="11"/>
      <color theme="1"/>
      <name val="Calibri"/>
      <family val="2"/>
      <scheme val="minor"/>
    </font>
    <font>
      <sz val="10"/>
      <name val=".VnTime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20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0"/>
      <color indexed="8"/>
      <name val="Times New Roman"/>
      <family val="1"/>
    </font>
    <font>
      <sz val="13"/>
      <name val="Times New Roman"/>
      <family val="1"/>
    </font>
    <font>
      <b/>
      <i/>
      <sz val="16"/>
      <color rgb="FFFF0000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name val="Times New Roman"/>
      <family val="1"/>
    </font>
    <font>
      <b/>
      <sz val="11"/>
      <color indexed="8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i/>
      <sz val="14"/>
      <color rgb="FFFF0000"/>
      <name val="Times New Roman"/>
      <family val="1"/>
    </font>
    <font>
      <b/>
      <i/>
      <sz val="10"/>
      <color rgb="FFFF0000"/>
      <name val="Times New Roman"/>
      <family val="1"/>
    </font>
    <font>
      <b/>
      <sz val="8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top"/>
    </xf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8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4" fontId="13" fillId="5" borderId="1" xfId="3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164" fontId="17" fillId="0" borderId="1" xfId="3" applyNumberFormat="1" applyFont="1" applyBorder="1" applyAlignment="1">
      <alignment vertical="center"/>
    </xf>
    <xf numFmtId="164" fontId="19" fillId="3" borderId="2" xfId="3" applyNumberFormat="1" applyFont="1" applyFill="1" applyBorder="1" applyAlignment="1">
      <alignment vertical="center"/>
    </xf>
    <xf numFmtId="164" fontId="19" fillId="3" borderId="1" xfId="3" applyNumberFormat="1" applyFont="1" applyFill="1" applyBorder="1" applyAlignment="1">
      <alignment vertical="center"/>
    </xf>
    <xf numFmtId="0" fontId="20" fillId="0" borderId="0" xfId="0" applyFont="1" applyAlignment="1">
      <alignment vertical="center"/>
    </xf>
    <xf numFmtId="164" fontId="13" fillId="9" borderId="5" xfId="3" applyNumberFormat="1" applyFont="1" applyFill="1" applyBorder="1" applyAlignment="1">
      <alignment vertical="center"/>
    </xf>
    <xf numFmtId="164" fontId="13" fillId="10" borderId="1" xfId="3" applyNumberFormat="1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7" fillId="5" borderId="1" xfId="0" applyFont="1" applyFill="1" applyBorder="1" applyAlignment="1">
      <alignment vertical="center"/>
    </xf>
    <xf numFmtId="164" fontId="17" fillId="5" borderId="1" xfId="3" applyNumberFormat="1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14" fillId="0" borderId="1" xfId="2" applyFont="1" applyBorder="1" applyAlignment="1">
      <alignment horizontal="left" vertical="center"/>
    </xf>
    <xf numFmtId="0" fontId="14" fillId="7" borderId="1" xfId="1" applyFont="1" applyFill="1" applyBorder="1" applyAlignment="1">
      <alignment vertical="center"/>
    </xf>
    <xf numFmtId="0" fontId="14" fillId="7" borderId="1" xfId="1" applyFont="1" applyFill="1" applyBorder="1" applyAlignment="1">
      <alignment horizontal="center" vertical="center"/>
    </xf>
    <xf numFmtId="164" fontId="10" fillId="6" borderId="1" xfId="3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11" borderId="1" xfId="2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3" fontId="5" fillId="11" borderId="1" xfId="2" applyNumberFormat="1" applyFont="1" applyFill="1" applyBorder="1" applyAlignment="1">
      <alignment horizontal="center" vertical="center"/>
    </xf>
    <xf numFmtId="3" fontId="14" fillId="11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vertical="center" wrapText="1"/>
    </xf>
    <xf numFmtId="0" fontId="14" fillId="2" borderId="1" xfId="2" applyFont="1" applyFill="1" applyBorder="1" applyAlignment="1">
      <alignment vertical="center" wrapText="1"/>
    </xf>
    <xf numFmtId="0" fontId="23" fillId="7" borderId="1" xfId="0" applyFont="1" applyFill="1" applyBorder="1" applyAlignment="1">
      <alignment horizontal="center" vertical="center"/>
    </xf>
    <xf numFmtId="164" fontId="10" fillId="12" borderId="1" xfId="3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vertical="center"/>
    </xf>
    <xf numFmtId="164" fontId="11" fillId="9" borderId="1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 wrapText="1"/>
    </xf>
    <xf numFmtId="3" fontId="24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165" fontId="25" fillId="4" borderId="1" xfId="0" applyNumberFormat="1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center" vertical="center"/>
    </xf>
    <xf numFmtId="3" fontId="24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3" fontId="7" fillId="11" borderId="7" xfId="0" applyNumberFormat="1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vertical="center"/>
    </xf>
    <xf numFmtId="3" fontId="5" fillId="11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vertical="center"/>
    </xf>
    <xf numFmtId="0" fontId="14" fillId="3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5" fillId="3" borderId="1" xfId="2" applyNumberFormat="1" applyFont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3" fontId="14" fillId="3" borderId="1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/>
    </xf>
    <xf numFmtId="9" fontId="9" fillId="0" borderId="0" xfId="4" applyFont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0" fontId="29" fillId="3" borderId="8" xfId="0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 wrapText="1"/>
    </xf>
    <xf numFmtId="9" fontId="9" fillId="0" borderId="1" xfId="4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</cellXfs>
  <cellStyles count="5">
    <cellStyle name="Comma" xfId="3" builtinId="3"/>
    <cellStyle name="Normal" xfId="0" builtinId="0"/>
    <cellStyle name="Normal 2" xfId="2"/>
    <cellStyle name="Normal 3" xfId="1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0"/>
  <sheetViews>
    <sheetView topLeftCell="A81" workbookViewId="0">
      <selection activeCell="D96" sqref="D96"/>
    </sheetView>
  </sheetViews>
  <sheetFormatPr defaultColWidth="9" defaultRowHeight="15" x14ac:dyDescent="0.25"/>
  <cols>
    <col min="1" max="1" width="6.140625" style="1" customWidth="1"/>
    <col min="2" max="2" width="9.42578125" style="1" customWidth="1"/>
    <col min="3" max="3" width="45" style="2" customWidth="1"/>
    <col min="4" max="4" width="10" style="2" customWidth="1"/>
    <col min="5" max="5" width="15.28515625" style="2" bestFit="1" customWidth="1"/>
    <col min="6" max="6" width="11.140625" style="2" customWidth="1"/>
    <col min="7" max="7" width="27.28515625" style="2" bestFit="1" customWidth="1"/>
    <col min="8" max="16384" width="9" style="2"/>
  </cols>
  <sheetData>
    <row r="1" spans="1:7" ht="39.75" customHeight="1" x14ac:dyDescent="0.25">
      <c r="A1" s="96" t="s">
        <v>216</v>
      </c>
      <c r="B1" s="96"/>
      <c r="C1" s="96"/>
      <c r="D1" s="96"/>
      <c r="E1" s="96"/>
      <c r="F1" s="96"/>
      <c r="G1" s="96"/>
    </row>
    <row r="2" spans="1:7" s="51" customFormat="1" ht="42" customHeight="1" x14ac:dyDescent="0.25">
      <c r="A2" s="69" t="s">
        <v>118</v>
      </c>
      <c r="B2" s="69" t="s">
        <v>120</v>
      </c>
      <c r="C2" s="69" t="s">
        <v>0</v>
      </c>
      <c r="D2" s="70" t="s">
        <v>119</v>
      </c>
      <c r="E2" s="71" t="s">
        <v>147</v>
      </c>
      <c r="F2" s="72"/>
      <c r="G2" s="59" t="s">
        <v>137</v>
      </c>
    </row>
    <row r="3" spans="1:7" s="51" customFormat="1" ht="21.75" customHeight="1" x14ac:dyDescent="0.25">
      <c r="A3" s="58"/>
      <c r="B3" s="10"/>
      <c r="C3" s="10" t="s">
        <v>1</v>
      </c>
      <c r="D3" s="35"/>
      <c r="E3" s="41"/>
      <c r="F3" s="41"/>
      <c r="G3" s="42"/>
    </row>
    <row r="4" spans="1:7" s="51" customFormat="1" ht="21.75" customHeight="1" x14ac:dyDescent="0.25">
      <c r="A4" s="55">
        <v>1</v>
      </c>
      <c r="B4" s="9" t="s">
        <v>2</v>
      </c>
      <c r="C4" s="5" t="s">
        <v>3</v>
      </c>
      <c r="D4" s="52" t="s">
        <v>4</v>
      </c>
      <c r="E4" s="53" t="s">
        <v>148</v>
      </c>
      <c r="F4" s="36">
        <v>17800</v>
      </c>
      <c r="G4" s="53" t="s">
        <v>185</v>
      </c>
    </row>
    <row r="5" spans="1:7" s="51" customFormat="1" ht="21.75" customHeight="1" x14ac:dyDescent="0.25">
      <c r="A5" s="55">
        <v>2</v>
      </c>
      <c r="B5" s="9" t="s">
        <v>5</v>
      </c>
      <c r="C5" s="5" t="s">
        <v>6</v>
      </c>
      <c r="D5" s="52" t="s">
        <v>4</v>
      </c>
      <c r="E5" s="53" t="s">
        <v>148</v>
      </c>
      <c r="F5" s="36">
        <v>17800</v>
      </c>
      <c r="G5" s="53" t="s">
        <v>185</v>
      </c>
    </row>
    <row r="6" spans="1:7" s="51" customFormat="1" ht="21.75" customHeight="1" x14ac:dyDescent="0.25">
      <c r="A6" s="55">
        <v>3</v>
      </c>
      <c r="B6" s="9" t="s">
        <v>7</v>
      </c>
      <c r="C6" s="5" t="s">
        <v>8</v>
      </c>
      <c r="D6" s="52" t="s">
        <v>4</v>
      </c>
      <c r="E6" s="53" t="s">
        <v>148</v>
      </c>
      <c r="F6" s="36">
        <v>17800</v>
      </c>
      <c r="G6" s="53" t="s">
        <v>185</v>
      </c>
    </row>
    <row r="7" spans="1:7" s="51" customFormat="1" ht="21.75" customHeight="1" x14ac:dyDescent="0.25">
      <c r="A7" s="55">
        <v>4</v>
      </c>
      <c r="B7" s="9" t="s">
        <v>9</v>
      </c>
      <c r="C7" s="5" t="s">
        <v>10</v>
      </c>
      <c r="D7" s="52" t="s">
        <v>4</v>
      </c>
      <c r="E7" s="53" t="s">
        <v>148</v>
      </c>
      <c r="F7" s="36">
        <v>17800</v>
      </c>
      <c r="G7" s="53" t="s">
        <v>185</v>
      </c>
    </row>
    <row r="8" spans="1:7" s="51" customFormat="1" ht="21.75" customHeight="1" x14ac:dyDescent="0.25">
      <c r="A8" s="55">
        <v>5</v>
      </c>
      <c r="B8" s="9" t="s">
        <v>11</v>
      </c>
      <c r="C8" s="5" t="s">
        <v>12</v>
      </c>
      <c r="D8" s="52" t="s">
        <v>13</v>
      </c>
      <c r="E8" s="53" t="s">
        <v>149</v>
      </c>
      <c r="F8" s="36">
        <v>21400</v>
      </c>
      <c r="G8" s="53" t="s">
        <v>185</v>
      </c>
    </row>
    <row r="9" spans="1:7" s="51" customFormat="1" ht="21.75" customHeight="1" x14ac:dyDescent="0.25">
      <c r="A9" s="55">
        <v>6</v>
      </c>
      <c r="B9" s="9" t="s">
        <v>14</v>
      </c>
      <c r="C9" s="5" t="s">
        <v>10</v>
      </c>
      <c r="D9" s="52" t="s">
        <v>13</v>
      </c>
      <c r="E9" s="53" t="s">
        <v>149</v>
      </c>
      <c r="F9" s="36">
        <v>23000</v>
      </c>
      <c r="G9" s="53" t="s">
        <v>185</v>
      </c>
    </row>
    <row r="10" spans="1:7" s="51" customFormat="1" ht="21.75" customHeight="1" x14ac:dyDescent="0.25">
      <c r="A10" s="55">
        <v>7</v>
      </c>
      <c r="B10" s="9" t="s">
        <v>15</v>
      </c>
      <c r="C10" s="5" t="s">
        <v>3</v>
      </c>
      <c r="D10" s="52" t="s">
        <v>16</v>
      </c>
      <c r="E10" s="53" t="s">
        <v>149</v>
      </c>
      <c r="F10" s="36">
        <v>28000</v>
      </c>
      <c r="G10" s="53" t="s">
        <v>185</v>
      </c>
    </row>
    <row r="11" spans="1:7" s="51" customFormat="1" ht="21.75" customHeight="1" x14ac:dyDescent="0.25">
      <c r="A11" s="55">
        <v>8</v>
      </c>
      <c r="B11" s="9" t="s">
        <v>17</v>
      </c>
      <c r="C11" s="5" t="s">
        <v>10</v>
      </c>
      <c r="D11" s="52" t="s">
        <v>16</v>
      </c>
      <c r="E11" s="53" t="s">
        <v>149</v>
      </c>
      <c r="F11" s="36">
        <v>28000</v>
      </c>
      <c r="G11" s="53" t="s">
        <v>185</v>
      </c>
    </row>
    <row r="12" spans="1:7" s="51" customFormat="1" ht="21.75" customHeight="1" x14ac:dyDescent="0.25">
      <c r="A12" s="55">
        <v>9</v>
      </c>
      <c r="B12" s="9" t="s">
        <v>18</v>
      </c>
      <c r="C12" s="5" t="s">
        <v>19</v>
      </c>
      <c r="D12" s="52" t="s">
        <v>16</v>
      </c>
      <c r="E12" s="53" t="s">
        <v>149</v>
      </c>
      <c r="F12" s="36">
        <v>28000</v>
      </c>
      <c r="G12" s="53" t="s">
        <v>185</v>
      </c>
    </row>
    <row r="13" spans="1:7" s="51" customFormat="1" ht="21.75" customHeight="1" x14ac:dyDescent="0.25">
      <c r="A13" s="55"/>
      <c r="B13" s="9"/>
      <c r="C13" s="10" t="s">
        <v>20</v>
      </c>
      <c r="D13" s="52"/>
      <c r="E13" s="52"/>
      <c r="F13" s="37"/>
      <c r="G13" s="53"/>
    </row>
    <row r="14" spans="1:7" s="51" customFormat="1" ht="21.75" customHeight="1" x14ac:dyDescent="0.25">
      <c r="A14" s="55">
        <v>10</v>
      </c>
      <c r="B14" s="9" t="s">
        <v>21</v>
      </c>
      <c r="C14" s="5" t="s">
        <v>22</v>
      </c>
      <c r="D14" s="53" t="s">
        <v>13</v>
      </c>
      <c r="E14" s="53" t="s">
        <v>150</v>
      </c>
      <c r="F14" s="36">
        <v>27800</v>
      </c>
      <c r="G14" s="53" t="s">
        <v>185</v>
      </c>
    </row>
    <row r="15" spans="1:7" s="51" customFormat="1" ht="21.75" customHeight="1" x14ac:dyDescent="0.25">
      <c r="A15" s="55">
        <v>11</v>
      </c>
      <c r="B15" s="9" t="s">
        <v>23</v>
      </c>
      <c r="C15" s="5" t="s">
        <v>24</v>
      </c>
      <c r="D15" s="53" t="s">
        <v>13</v>
      </c>
      <c r="E15" s="53" t="s">
        <v>150</v>
      </c>
      <c r="F15" s="36">
        <v>27800</v>
      </c>
      <c r="G15" s="53" t="s">
        <v>185</v>
      </c>
    </row>
    <row r="16" spans="1:7" s="51" customFormat="1" ht="21.75" customHeight="1" x14ac:dyDescent="0.25">
      <c r="A16" s="55">
        <v>12</v>
      </c>
      <c r="B16" s="9" t="s">
        <v>25</v>
      </c>
      <c r="C16" s="5" t="s">
        <v>26</v>
      </c>
      <c r="D16" s="53" t="s">
        <v>13</v>
      </c>
      <c r="E16" s="53" t="s">
        <v>150</v>
      </c>
      <c r="F16" s="36">
        <v>27800</v>
      </c>
      <c r="G16" s="53" t="s">
        <v>185</v>
      </c>
    </row>
    <row r="17" spans="1:7" s="51" customFormat="1" ht="21.75" customHeight="1" x14ac:dyDescent="0.25">
      <c r="A17" s="55">
        <v>13</v>
      </c>
      <c r="B17" s="9" t="s">
        <v>27</v>
      </c>
      <c r="C17" s="5" t="s">
        <v>28</v>
      </c>
      <c r="D17" s="53" t="s">
        <v>13</v>
      </c>
      <c r="E17" s="53" t="s">
        <v>150</v>
      </c>
      <c r="F17" s="36">
        <v>26500</v>
      </c>
      <c r="G17" s="53" t="s">
        <v>185</v>
      </c>
    </row>
    <row r="18" spans="1:7" s="51" customFormat="1" ht="21.75" customHeight="1" x14ac:dyDescent="0.25">
      <c r="A18" s="55">
        <v>14</v>
      </c>
      <c r="B18" s="9" t="s">
        <v>29</v>
      </c>
      <c r="C18" s="5" t="s">
        <v>12</v>
      </c>
      <c r="D18" s="53" t="s">
        <v>13</v>
      </c>
      <c r="E18" s="53" t="s">
        <v>150</v>
      </c>
      <c r="F18" s="36">
        <v>26500</v>
      </c>
      <c r="G18" s="53" t="s">
        <v>185</v>
      </c>
    </row>
    <row r="19" spans="1:7" s="51" customFormat="1" ht="21.75" customHeight="1" x14ac:dyDescent="0.25">
      <c r="A19" s="76">
        <v>15</v>
      </c>
      <c r="B19" s="15" t="s">
        <v>123</v>
      </c>
      <c r="C19" s="77" t="s">
        <v>22</v>
      </c>
      <c r="D19" s="78" t="s">
        <v>67</v>
      </c>
      <c r="E19" s="79" t="s">
        <v>151</v>
      </c>
      <c r="F19" s="80">
        <v>36500</v>
      </c>
      <c r="G19" s="79" t="s">
        <v>185</v>
      </c>
    </row>
    <row r="20" spans="1:7" s="51" customFormat="1" ht="21.75" customHeight="1" x14ac:dyDescent="0.25">
      <c r="A20" s="76">
        <v>16</v>
      </c>
      <c r="B20" s="15" t="s">
        <v>124</v>
      </c>
      <c r="C20" s="77" t="s">
        <v>24</v>
      </c>
      <c r="D20" s="78" t="s">
        <v>67</v>
      </c>
      <c r="E20" s="79" t="s">
        <v>151</v>
      </c>
      <c r="F20" s="80"/>
      <c r="G20" s="79" t="s">
        <v>185</v>
      </c>
    </row>
    <row r="21" spans="1:7" s="51" customFormat="1" ht="21.75" customHeight="1" x14ac:dyDescent="0.25">
      <c r="A21" s="76">
        <v>17</v>
      </c>
      <c r="B21" s="15" t="s">
        <v>125</v>
      </c>
      <c r="C21" s="77" t="s">
        <v>26</v>
      </c>
      <c r="D21" s="78" t="s">
        <v>67</v>
      </c>
      <c r="E21" s="79" t="s">
        <v>151</v>
      </c>
      <c r="F21" s="80"/>
      <c r="G21" s="79" t="s">
        <v>185</v>
      </c>
    </row>
    <row r="22" spans="1:7" s="51" customFormat="1" ht="21.75" customHeight="1" x14ac:dyDescent="0.25">
      <c r="A22" s="76">
        <v>18</v>
      </c>
      <c r="B22" s="15" t="s">
        <v>126</v>
      </c>
      <c r="C22" s="77" t="s">
        <v>28</v>
      </c>
      <c r="D22" s="78" t="s">
        <v>67</v>
      </c>
      <c r="E22" s="79" t="s">
        <v>151</v>
      </c>
      <c r="F22" s="80"/>
      <c r="G22" s="79" t="s">
        <v>185</v>
      </c>
    </row>
    <row r="23" spans="1:7" s="51" customFormat="1" ht="21.75" customHeight="1" x14ac:dyDescent="0.25">
      <c r="A23" s="76">
        <v>19</v>
      </c>
      <c r="B23" s="15" t="s">
        <v>127</v>
      </c>
      <c r="C23" s="77" t="s">
        <v>12</v>
      </c>
      <c r="D23" s="78" t="s">
        <v>67</v>
      </c>
      <c r="E23" s="79" t="s">
        <v>151</v>
      </c>
      <c r="F23" s="80"/>
      <c r="G23" s="79" t="s">
        <v>185</v>
      </c>
    </row>
    <row r="24" spans="1:7" s="51" customFormat="1" ht="21.75" customHeight="1" x14ac:dyDescent="0.25">
      <c r="A24" s="55">
        <v>20</v>
      </c>
      <c r="B24" s="9" t="s">
        <v>30</v>
      </c>
      <c r="C24" s="5" t="s">
        <v>31</v>
      </c>
      <c r="D24" s="53" t="s">
        <v>32</v>
      </c>
      <c r="E24" s="53" t="s">
        <v>151</v>
      </c>
      <c r="F24" s="36">
        <v>36500</v>
      </c>
      <c r="G24" s="53" t="s">
        <v>185</v>
      </c>
    </row>
    <row r="25" spans="1:7" s="51" customFormat="1" ht="21.75" customHeight="1" x14ac:dyDescent="0.25">
      <c r="A25" s="55"/>
      <c r="B25" s="9"/>
      <c r="C25" s="10" t="s">
        <v>33</v>
      </c>
      <c r="D25" s="53"/>
      <c r="E25" s="53"/>
      <c r="F25" s="38"/>
      <c r="G25" s="53"/>
    </row>
    <row r="26" spans="1:7" s="51" customFormat="1" ht="21.75" customHeight="1" x14ac:dyDescent="0.25">
      <c r="A26" s="55">
        <v>21</v>
      </c>
      <c r="B26" s="9" t="s">
        <v>34</v>
      </c>
      <c r="C26" s="5" t="s">
        <v>35</v>
      </c>
      <c r="D26" s="53" t="s">
        <v>36</v>
      </c>
      <c r="E26" s="53" t="s">
        <v>149</v>
      </c>
      <c r="F26" s="36">
        <v>19500</v>
      </c>
      <c r="G26" s="53" t="s">
        <v>185</v>
      </c>
    </row>
    <row r="27" spans="1:7" s="51" customFormat="1" ht="21.75" customHeight="1" x14ac:dyDescent="0.25">
      <c r="A27" s="55">
        <v>22</v>
      </c>
      <c r="B27" s="9" t="s">
        <v>37</v>
      </c>
      <c r="C27" s="5" t="s">
        <v>38</v>
      </c>
      <c r="D27" s="53" t="s">
        <v>36</v>
      </c>
      <c r="E27" s="53" t="s">
        <v>149</v>
      </c>
      <c r="F27" s="36">
        <v>19500</v>
      </c>
      <c r="G27" s="53" t="s">
        <v>185</v>
      </c>
    </row>
    <row r="28" spans="1:7" s="51" customFormat="1" ht="21.75" customHeight="1" x14ac:dyDescent="0.25">
      <c r="A28" s="55">
        <v>23</v>
      </c>
      <c r="B28" s="9" t="s">
        <v>39</v>
      </c>
      <c r="C28" s="5" t="s">
        <v>40</v>
      </c>
      <c r="D28" s="53" t="s">
        <v>36</v>
      </c>
      <c r="E28" s="53" t="s">
        <v>149</v>
      </c>
      <c r="F28" s="36">
        <v>19000</v>
      </c>
      <c r="G28" s="53" t="s">
        <v>185</v>
      </c>
    </row>
    <row r="29" spans="1:7" s="51" customFormat="1" ht="21.75" customHeight="1" x14ac:dyDescent="0.25">
      <c r="A29" s="55">
        <v>24</v>
      </c>
      <c r="B29" s="9" t="s">
        <v>41</v>
      </c>
      <c r="C29" s="5" t="s">
        <v>42</v>
      </c>
      <c r="D29" s="53" t="s">
        <v>36</v>
      </c>
      <c r="E29" s="53" t="s">
        <v>149</v>
      </c>
      <c r="F29" s="36">
        <v>19000</v>
      </c>
      <c r="G29" s="53" t="s">
        <v>185</v>
      </c>
    </row>
    <row r="30" spans="1:7" s="51" customFormat="1" ht="21.75" customHeight="1" x14ac:dyDescent="0.25">
      <c r="A30" s="55">
        <v>25</v>
      </c>
      <c r="B30" s="9" t="s">
        <v>43</v>
      </c>
      <c r="C30" s="5" t="s">
        <v>44</v>
      </c>
      <c r="D30" s="53" t="s">
        <v>36</v>
      </c>
      <c r="E30" s="53" t="s">
        <v>149</v>
      </c>
      <c r="F30" s="36">
        <v>19000</v>
      </c>
      <c r="G30" s="53" t="s">
        <v>185</v>
      </c>
    </row>
    <row r="31" spans="1:7" s="51" customFormat="1" ht="21.75" customHeight="1" x14ac:dyDescent="0.25">
      <c r="A31" s="55"/>
      <c r="B31" s="9"/>
      <c r="C31" s="10" t="s">
        <v>45</v>
      </c>
      <c r="D31" s="53"/>
      <c r="E31" s="6"/>
      <c r="F31" s="39"/>
      <c r="G31" s="53"/>
    </row>
    <row r="32" spans="1:7" s="51" customFormat="1" ht="21.75" customHeight="1" x14ac:dyDescent="0.25">
      <c r="A32" s="55">
        <v>26</v>
      </c>
      <c r="B32" s="9" t="s">
        <v>46</v>
      </c>
      <c r="C32" s="5" t="s">
        <v>47</v>
      </c>
      <c r="D32" s="52" t="s">
        <v>48</v>
      </c>
      <c r="E32" s="53" t="s">
        <v>152</v>
      </c>
      <c r="F32" s="36">
        <v>11800</v>
      </c>
      <c r="G32" s="53" t="s">
        <v>185</v>
      </c>
    </row>
    <row r="33" spans="1:7" s="51" customFormat="1" ht="21.75" customHeight="1" x14ac:dyDescent="0.25">
      <c r="A33" s="55">
        <v>27</v>
      </c>
      <c r="B33" s="9" t="s">
        <v>49</v>
      </c>
      <c r="C33" s="5" t="s">
        <v>50</v>
      </c>
      <c r="D33" s="52" t="s">
        <v>48</v>
      </c>
      <c r="E33" s="53" t="s">
        <v>152</v>
      </c>
      <c r="F33" s="36">
        <v>11800</v>
      </c>
      <c r="G33" s="53" t="s">
        <v>185</v>
      </c>
    </row>
    <row r="34" spans="1:7" s="51" customFormat="1" ht="21.75" customHeight="1" x14ac:dyDescent="0.25">
      <c r="A34" s="55">
        <v>28</v>
      </c>
      <c r="B34" s="9" t="s">
        <v>51</v>
      </c>
      <c r="C34" s="5" t="s">
        <v>52</v>
      </c>
      <c r="D34" s="52" t="s">
        <v>48</v>
      </c>
      <c r="E34" s="53" t="s">
        <v>152</v>
      </c>
      <c r="F34" s="36">
        <v>11800</v>
      </c>
      <c r="G34" s="53" t="s">
        <v>185</v>
      </c>
    </row>
    <row r="35" spans="1:7" s="51" customFormat="1" ht="21.75" customHeight="1" x14ac:dyDescent="0.25">
      <c r="A35" s="55">
        <v>29</v>
      </c>
      <c r="B35" s="9" t="s">
        <v>53</v>
      </c>
      <c r="C35" s="5" t="s">
        <v>54</v>
      </c>
      <c r="D35" s="52" t="s">
        <v>13</v>
      </c>
      <c r="E35" s="53" t="s">
        <v>153</v>
      </c>
      <c r="F35" s="36">
        <v>22200</v>
      </c>
      <c r="G35" s="53" t="s">
        <v>185</v>
      </c>
    </row>
    <row r="36" spans="1:7" s="51" customFormat="1" ht="21.75" customHeight="1" x14ac:dyDescent="0.25">
      <c r="A36" s="55">
        <v>30</v>
      </c>
      <c r="B36" s="9" t="s">
        <v>55</v>
      </c>
      <c r="C36" s="5" t="s">
        <v>56</v>
      </c>
      <c r="D36" s="52" t="s">
        <v>13</v>
      </c>
      <c r="E36" s="53" t="s">
        <v>153</v>
      </c>
      <c r="F36" s="36">
        <v>22200</v>
      </c>
      <c r="G36" s="53" t="s">
        <v>185</v>
      </c>
    </row>
    <row r="37" spans="1:7" s="51" customFormat="1" ht="21.75" customHeight="1" x14ac:dyDescent="0.25">
      <c r="A37" s="55">
        <v>31</v>
      </c>
      <c r="B37" s="9" t="s">
        <v>57</v>
      </c>
      <c r="C37" s="5" t="s">
        <v>58</v>
      </c>
      <c r="D37" s="52" t="s">
        <v>13</v>
      </c>
      <c r="E37" s="53" t="s">
        <v>153</v>
      </c>
      <c r="F37" s="36">
        <v>22200</v>
      </c>
      <c r="G37" s="53" t="s">
        <v>185</v>
      </c>
    </row>
    <row r="38" spans="1:7" s="51" customFormat="1" ht="21.75" customHeight="1" x14ac:dyDescent="0.25">
      <c r="A38" s="55">
        <v>32</v>
      </c>
      <c r="B38" s="9" t="s">
        <v>59</v>
      </c>
      <c r="C38" s="5" t="s">
        <v>60</v>
      </c>
      <c r="D38" s="52" t="s">
        <v>13</v>
      </c>
      <c r="E38" s="53" t="s">
        <v>153</v>
      </c>
      <c r="F38" s="36">
        <v>22200</v>
      </c>
      <c r="G38" s="53" t="s">
        <v>185</v>
      </c>
    </row>
    <row r="39" spans="1:7" s="51" customFormat="1" ht="21.75" customHeight="1" x14ac:dyDescent="0.25">
      <c r="A39" s="55">
        <v>33</v>
      </c>
      <c r="B39" s="9" t="s">
        <v>61</v>
      </c>
      <c r="C39" s="5" t="s">
        <v>62</v>
      </c>
      <c r="D39" s="52" t="s">
        <v>13</v>
      </c>
      <c r="E39" s="53" t="s">
        <v>153</v>
      </c>
      <c r="F39" s="36">
        <v>21000</v>
      </c>
      <c r="G39" s="53" t="s">
        <v>185</v>
      </c>
    </row>
    <row r="40" spans="1:7" s="51" customFormat="1" ht="21.75" customHeight="1" x14ac:dyDescent="0.25">
      <c r="A40" s="55">
        <v>34</v>
      </c>
      <c r="B40" s="9" t="s">
        <v>63</v>
      </c>
      <c r="C40" s="5" t="s">
        <v>64</v>
      </c>
      <c r="D40" s="52" t="s">
        <v>13</v>
      </c>
      <c r="E40" s="53" t="s">
        <v>153</v>
      </c>
      <c r="F40" s="36">
        <v>21000</v>
      </c>
      <c r="G40" s="53" t="s">
        <v>185</v>
      </c>
    </row>
    <row r="41" spans="1:7" s="51" customFormat="1" ht="21.75" customHeight="1" x14ac:dyDescent="0.25">
      <c r="A41" s="55">
        <v>35</v>
      </c>
      <c r="B41" s="9" t="s">
        <v>65</v>
      </c>
      <c r="C41" s="5" t="s">
        <v>66</v>
      </c>
      <c r="D41" s="52" t="s">
        <v>67</v>
      </c>
      <c r="E41" s="53" t="s">
        <v>153</v>
      </c>
      <c r="F41" s="36">
        <v>25000</v>
      </c>
      <c r="G41" s="53" t="s">
        <v>185</v>
      </c>
    </row>
    <row r="42" spans="1:7" s="51" customFormat="1" ht="21.75" customHeight="1" x14ac:dyDescent="0.25">
      <c r="A42" s="55">
        <v>36</v>
      </c>
      <c r="B42" s="9" t="s">
        <v>68</v>
      </c>
      <c r="C42" s="5" t="s">
        <v>69</v>
      </c>
      <c r="D42" s="52" t="s">
        <v>67</v>
      </c>
      <c r="E42" s="53" t="s">
        <v>153</v>
      </c>
      <c r="F42" s="36">
        <v>25000</v>
      </c>
      <c r="G42" s="53" t="s">
        <v>185</v>
      </c>
    </row>
    <row r="43" spans="1:7" s="51" customFormat="1" ht="21.75" customHeight="1" x14ac:dyDescent="0.25">
      <c r="A43" s="55">
        <v>37</v>
      </c>
      <c r="B43" s="9" t="s">
        <v>70</v>
      </c>
      <c r="C43" s="5" t="s">
        <v>71</v>
      </c>
      <c r="D43" s="52" t="s">
        <v>67</v>
      </c>
      <c r="E43" s="53" t="s">
        <v>153</v>
      </c>
      <c r="F43" s="36">
        <v>25000</v>
      </c>
      <c r="G43" s="53" t="s">
        <v>185</v>
      </c>
    </row>
    <row r="44" spans="1:7" s="51" customFormat="1" ht="21.75" customHeight="1" x14ac:dyDescent="0.25">
      <c r="A44" s="55">
        <v>38</v>
      </c>
      <c r="B44" s="9" t="s">
        <v>72</v>
      </c>
      <c r="C44" s="5" t="s">
        <v>69</v>
      </c>
      <c r="D44" s="52" t="s">
        <v>16</v>
      </c>
      <c r="E44" s="53" t="s">
        <v>153</v>
      </c>
      <c r="F44" s="36">
        <v>27800</v>
      </c>
      <c r="G44" s="53" t="s">
        <v>212</v>
      </c>
    </row>
    <row r="45" spans="1:7" s="51" customFormat="1" ht="21.75" customHeight="1" x14ac:dyDescent="0.25">
      <c r="A45" s="55">
        <v>39</v>
      </c>
      <c r="B45" s="9" t="s">
        <v>73</v>
      </c>
      <c r="C45" s="5" t="s">
        <v>66</v>
      </c>
      <c r="D45" s="52" t="s">
        <v>16</v>
      </c>
      <c r="E45" s="53" t="s">
        <v>153</v>
      </c>
      <c r="F45" s="36">
        <v>27800</v>
      </c>
      <c r="G45" s="53" t="s">
        <v>212</v>
      </c>
    </row>
    <row r="46" spans="1:7" s="51" customFormat="1" ht="21.75" customHeight="1" x14ac:dyDescent="0.25">
      <c r="A46" s="55">
        <v>40</v>
      </c>
      <c r="B46" s="9" t="s">
        <v>74</v>
      </c>
      <c r="C46" s="5" t="s">
        <v>71</v>
      </c>
      <c r="D46" s="52" t="s">
        <v>16</v>
      </c>
      <c r="E46" s="53" t="s">
        <v>153</v>
      </c>
      <c r="F46" s="36">
        <v>27800</v>
      </c>
      <c r="G46" s="53" t="s">
        <v>212</v>
      </c>
    </row>
    <row r="47" spans="1:7" s="51" customFormat="1" ht="21.75" customHeight="1" x14ac:dyDescent="0.25">
      <c r="A47" s="55">
        <v>41</v>
      </c>
      <c r="B47" s="9" t="s">
        <v>75</v>
      </c>
      <c r="C47" s="5" t="s">
        <v>58</v>
      </c>
      <c r="D47" s="52" t="s">
        <v>76</v>
      </c>
      <c r="E47" s="53" t="s">
        <v>153</v>
      </c>
      <c r="F47" s="36">
        <v>19500</v>
      </c>
      <c r="G47" s="53" t="s">
        <v>212</v>
      </c>
    </row>
    <row r="48" spans="1:7" s="51" customFormat="1" ht="21.75" customHeight="1" x14ac:dyDescent="0.25">
      <c r="A48" s="55"/>
      <c r="B48" s="7"/>
      <c r="C48" s="10" t="s">
        <v>77</v>
      </c>
      <c r="D48" s="52"/>
      <c r="E48" s="52"/>
      <c r="F48" s="37"/>
      <c r="G48" s="53"/>
    </row>
    <row r="49" spans="1:7" s="51" customFormat="1" ht="21.75" customHeight="1" x14ac:dyDescent="0.25">
      <c r="A49" s="55">
        <v>42</v>
      </c>
      <c r="B49" s="9" t="s">
        <v>78</v>
      </c>
      <c r="C49" s="5" t="s">
        <v>79</v>
      </c>
      <c r="D49" s="53" t="s">
        <v>16</v>
      </c>
      <c r="E49" s="53" t="s">
        <v>154</v>
      </c>
      <c r="F49" s="36">
        <v>33000</v>
      </c>
      <c r="G49" s="53" t="s">
        <v>185</v>
      </c>
    </row>
    <row r="50" spans="1:7" s="51" customFormat="1" ht="21.75" customHeight="1" x14ac:dyDescent="0.25">
      <c r="A50" s="55">
        <v>43</v>
      </c>
      <c r="B50" s="9" t="s">
        <v>80</v>
      </c>
      <c r="C50" s="5" t="s">
        <v>79</v>
      </c>
      <c r="D50" s="53" t="s">
        <v>48</v>
      </c>
      <c r="E50" s="53" t="s">
        <v>155</v>
      </c>
      <c r="F50" s="36">
        <v>14000</v>
      </c>
      <c r="G50" s="53" t="s">
        <v>185</v>
      </c>
    </row>
    <row r="51" spans="1:7" s="51" customFormat="1" ht="21.75" customHeight="1" x14ac:dyDescent="0.25">
      <c r="A51" s="55">
        <v>44</v>
      </c>
      <c r="B51" s="9" t="s">
        <v>81</v>
      </c>
      <c r="C51" s="5" t="s">
        <v>82</v>
      </c>
      <c r="D51" s="53" t="s">
        <v>83</v>
      </c>
      <c r="E51" s="53" t="s">
        <v>156</v>
      </c>
      <c r="F51" s="36">
        <v>64000</v>
      </c>
      <c r="G51" s="53" t="s">
        <v>213</v>
      </c>
    </row>
    <row r="52" spans="1:7" s="51" customFormat="1" ht="21.75" customHeight="1" x14ac:dyDescent="0.25">
      <c r="A52" s="55">
        <v>45</v>
      </c>
      <c r="B52" s="43" t="s">
        <v>128</v>
      </c>
      <c r="C52" s="32" t="s">
        <v>129</v>
      </c>
      <c r="D52" s="33" t="s">
        <v>83</v>
      </c>
      <c r="E52" s="53"/>
      <c r="F52" s="40"/>
      <c r="G52" s="53"/>
    </row>
    <row r="53" spans="1:7" s="51" customFormat="1" ht="21.75" customHeight="1" x14ac:dyDescent="0.25">
      <c r="A53" s="55"/>
      <c r="B53" s="9"/>
      <c r="C53" s="10" t="s">
        <v>84</v>
      </c>
      <c r="D53" s="52"/>
      <c r="E53" s="52"/>
      <c r="F53" s="37"/>
      <c r="G53" s="53"/>
    </row>
    <row r="54" spans="1:7" s="51" customFormat="1" ht="21.75" customHeight="1" x14ac:dyDescent="0.25">
      <c r="A54" s="55">
        <v>46</v>
      </c>
      <c r="B54" s="9" t="s">
        <v>85</v>
      </c>
      <c r="C54" s="5" t="s">
        <v>44</v>
      </c>
      <c r="D54" s="53" t="s">
        <v>16</v>
      </c>
      <c r="E54" s="53" t="s">
        <v>157</v>
      </c>
      <c r="F54" s="36">
        <v>34800</v>
      </c>
      <c r="G54" s="53" t="s">
        <v>185</v>
      </c>
    </row>
    <row r="55" spans="1:7" s="51" customFormat="1" ht="21.75" customHeight="1" x14ac:dyDescent="0.25">
      <c r="A55" s="55">
        <v>47</v>
      </c>
      <c r="B55" s="9" t="s">
        <v>86</v>
      </c>
      <c r="C55" s="5" t="s">
        <v>44</v>
      </c>
      <c r="D55" s="53" t="s">
        <v>48</v>
      </c>
      <c r="E55" s="53" t="s">
        <v>158</v>
      </c>
      <c r="F55" s="36">
        <v>14500</v>
      </c>
      <c r="G55" s="53" t="s">
        <v>185</v>
      </c>
    </row>
    <row r="56" spans="1:7" s="51" customFormat="1" ht="21.75" customHeight="1" x14ac:dyDescent="0.25">
      <c r="A56" s="55">
        <v>48</v>
      </c>
      <c r="B56" s="9" t="s">
        <v>87</v>
      </c>
      <c r="C56" s="5" t="s">
        <v>88</v>
      </c>
      <c r="D56" s="53" t="s">
        <v>83</v>
      </c>
      <c r="E56" s="53" t="s">
        <v>156</v>
      </c>
      <c r="F56" s="36">
        <v>67000</v>
      </c>
      <c r="G56" s="53" t="s">
        <v>213</v>
      </c>
    </row>
    <row r="57" spans="1:7" s="51" customFormat="1" ht="21.75" customHeight="1" x14ac:dyDescent="0.25">
      <c r="A57" s="55">
        <v>49</v>
      </c>
      <c r="B57" s="9" t="s">
        <v>89</v>
      </c>
      <c r="C57" s="5" t="s">
        <v>90</v>
      </c>
      <c r="D57" s="53" t="s">
        <v>16</v>
      </c>
      <c r="E57" s="53" t="s">
        <v>157</v>
      </c>
      <c r="F57" s="36">
        <v>34800</v>
      </c>
      <c r="G57" s="53" t="s">
        <v>185</v>
      </c>
    </row>
    <row r="58" spans="1:7" s="51" customFormat="1" ht="21.75" customHeight="1" x14ac:dyDescent="0.25">
      <c r="A58" s="55">
        <v>50</v>
      </c>
      <c r="B58" s="9" t="s">
        <v>91</v>
      </c>
      <c r="C58" s="5" t="s">
        <v>92</v>
      </c>
      <c r="D58" s="53" t="s">
        <v>16</v>
      </c>
      <c r="E58" s="53" t="s">
        <v>157</v>
      </c>
      <c r="F58" s="36">
        <v>34800</v>
      </c>
      <c r="G58" s="53" t="s">
        <v>185</v>
      </c>
    </row>
    <row r="59" spans="1:7" s="51" customFormat="1" ht="21.75" customHeight="1" x14ac:dyDescent="0.25">
      <c r="A59" s="55">
        <v>51</v>
      </c>
      <c r="B59" s="9" t="s">
        <v>93</v>
      </c>
      <c r="C59" s="5" t="s">
        <v>94</v>
      </c>
      <c r="D59" s="53" t="s">
        <v>16</v>
      </c>
      <c r="E59" s="53" t="s">
        <v>157</v>
      </c>
      <c r="F59" s="36">
        <v>34800</v>
      </c>
      <c r="G59" s="53" t="s">
        <v>185</v>
      </c>
    </row>
    <row r="60" spans="1:7" s="51" customFormat="1" ht="21.75" customHeight="1" x14ac:dyDescent="0.25">
      <c r="A60" s="55">
        <v>52</v>
      </c>
      <c r="B60" s="9" t="s">
        <v>95</v>
      </c>
      <c r="C60" s="5" t="s">
        <v>96</v>
      </c>
      <c r="D60" s="53" t="s">
        <v>16</v>
      </c>
      <c r="E60" s="53" t="s">
        <v>157</v>
      </c>
      <c r="F60" s="36">
        <v>34800</v>
      </c>
      <c r="G60" s="53" t="s">
        <v>185</v>
      </c>
    </row>
    <row r="61" spans="1:7" s="51" customFormat="1" ht="21.75" customHeight="1" x14ac:dyDescent="0.25">
      <c r="A61" s="55">
        <v>53</v>
      </c>
      <c r="B61" s="9"/>
      <c r="C61" s="73" t="s">
        <v>186</v>
      </c>
      <c r="D61" s="53"/>
      <c r="E61" s="53"/>
      <c r="F61" s="38"/>
      <c r="G61" s="53"/>
    </row>
    <row r="62" spans="1:7" s="51" customFormat="1" ht="21.75" customHeight="1" x14ac:dyDescent="0.25">
      <c r="A62" s="55">
        <v>54</v>
      </c>
      <c r="B62" s="9" t="s">
        <v>187</v>
      </c>
      <c r="C62" s="5" t="s">
        <v>188</v>
      </c>
      <c r="D62" s="53" t="s">
        <v>189</v>
      </c>
      <c r="E62" s="53" t="s">
        <v>155</v>
      </c>
      <c r="F62" s="88">
        <v>10200</v>
      </c>
      <c r="G62" s="53" t="s">
        <v>185</v>
      </c>
    </row>
    <row r="63" spans="1:7" s="51" customFormat="1" ht="21.75" customHeight="1" x14ac:dyDescent="0.25">
      <c r="A63" s="55">
        <v>55</v>
      </c>
      <c r="B63" s="9" t="s">
        <v>190</v>
      </c>
      <c r="C63" s="5" t="s">
        <v>191</v>
      </c>
      <c r="D63" s="53" t="s">
        <v>48</v>
      </c>
      <c r="E63" s="53" t="s">
        <v>155</v>
      </c>
      <c r="F63" s="88">
        <v>13600</v>
      </c>
      <c r="G63" s="53" t="s">
        <v>185</v>
      </c>
    </row>
    <row r="64" spans="1:7" s="51" customFormat="1" ht="21.75" customHeight="1" x14ac:dyDescent="0.25">
      <c r="A64" s="55">
        <v>56</v>
      </c>
      <c r="B64" s="9" t="s">
        <v>192</v>
      </c>
      <c r="C64" s="5" t="s">
        <v>193</v>
      </c>
      <c r="D64" s="53" t="s">
        <v>48</v>
      </c>
      <c r="E64" s="53" t="s">
        <v>155</v>
      </c>
      <c r="F64" s="88">
        <v>13600</v>
      </c>
      <c r="G64" s="53" t="s">
        <v>185</v>
      </c>
    </row>
    <row r="65" spans="1:7" s="51" customFormat="1" ht="21.75" customHeight="1" x14ac:dyDescent="0.25">
      <c r="A65" s="55">
        <v>57</v>
      </c>
      <c r="B65" s="9" t="s">
        <v>194</v>
      </c>
      <c r="C65" s="5" t="s">
        <v>195</v>
      </c>
      <c r="D65" s="53" t="s">
        <v>48</v>
      </c>
      <c r="E65" s="53" t="s">
        <v>155</v>
      </c>
      <c r="F65" s="88">
        <v>13600</v>
      </c>
      <c r="G65" s="53" t="s">
        <v>185</v>
      </c>
    </row>
    <row r="66" spans="1:7" s="51" customFormat="1" ht="21.75" customHeight="1" x14ac:dyDescent="0.25">
      <c r="A66" s="55">
        <v>58</v>
      </c>
      <c r="B66" s="9" t="s">
        <v>196</v>
      </c>
      <c r="C66" s="5" t="s">
        <v>197</v>
      </c>
      <c r="D66" s="53" t="s">
        <v>48</v>
      </c>
      <c r="E66" s="53" t="s">
        <v>155</v>
      </c>
      <c r="F66" s="88">
        <v>13600</v>
      </c>
      <c r="G66" s="53" t="s">
        <v>185</v>
      </c>
    </row>
    <row r="67" spans="1:7" s="51" customFormat="1" ht="21.75" customHeight="1" x14ac:dyDescent="0.25">
      <c r="A67" s="55">
        <v>59</v>
      </c>
      <c r="B67" s="9" t="s">
        <v>198</v>
      </c>
      <c r="C67" s="5" t="s">
        <v>191</v>
      </c>
      <c r="D67" s="53" t="s">
        <v>4</v>
      </c>
      <c r="E67" s="53" t="s">
        <v>158</v>
      </c>
      <c r="F67" s="88">
        <v>20400</v>
      </c>
      <c r="G67" s="53" t="s">
        <v>185</v>
      </c>
    </row>
    <row r="68" spans="1:7" s="51" customFormat="1" ht="21.75" customHeight="1" x14ac:dyDescent="0.25">
      <c r="A68" s="55">
        <v>60</v>
      </c>
      <c r="B68" s="9" t="s">
        <v>199</v>
      </c>
      <c r="C68" s="5" t="s">
        <v>193</v>
      </c>
      <c r="D68" s="53" t="s">
        <v>4</v>
      </c>
      <c r="E68" s="53" t="s">
        <v>158</v>
      </c>
      <c r="F68" s="88">
        <v>20400</v>
      </c>
      <c r="G68" s="53" t="s">
        <v>185</v>
      </c>
    </row>
    <row r="69" spans="1:7" s="51" customFormat="1" ht="21.75" customHeight="1" x14ac:dyDescent="0.25">
      <c r="A69" s="55">
        <v>61</v>
      </c>
      <c r="B69" s="9" t="s">
        <v>200</v>
      </c>
      <c r="C69" s="5" t="s">
        <v>195</v>
      </c>
      <c r="D69" s="53" t="s">
        <v>4</v>
      </c>
      <c r="E69" s="53" t="s">
        <v>158</v>
      </c>
      <c r="F69" s="88">
        <v>20400</v>
      </c>
      <c r="G69" s="53" t="s">
        <v>185</v>
      </c>
    </row>
    <row r="70" spans="1:7" s="51" customFormat="1" ht="21.75" customHeight="1" x14ac:dyDescent="0.25">
      <c r="A70" s="55">
        <v>62</v>
      </c>
      <c r="B70" s="9" t="s">
        <v>201</v>
      </c>
      <c r="C70" s="5" t="s">
        <v>197</v>
      </c>
      <c r="D70" s="53" t="s">
        <v>4</v>
      </c>
      <c r="E70" s="53" t="s">
        <v>158</v>
      </c>
      <c r="F70" s="88">
        <v>20400</v>
      </c>
      <c r="G70" s="53" t="s">
        <v>185</v>
      </c>
    </row>
    <row r="71" spans="1:7" s="51" customFormat="1" ht="21.75" customHeight="1" x14ac:dyDescent="0.25">
      <c r="A71" s="55">
        <v>63</v>
      </c>
      <c r="B71" s="9" t="s">
        <v>202</v>
      </c>
      <c r="C71" s="5" t="s">
        <v>191</v>
      </c>
      <c r="D71" s="53" t="s">
        <v>67</v>
      </c>
      <c r="E71" s="53" t="s">
        <v>158</v>
      </c>
      <c r="F71" s="88"/>
      <c r="G71" s="53" t="s">
        <v>185</v>
      </c>
    </row>
    <row r="72" spans="1:7" s="51" customFormat="1" ht="21.75" customHeight="1" x14ac:dyDescent="0.25">
      <c r="A72" s="55">
        <v>64</v>
      </c>
      <c r="B72" s="9" t="s">
        <v>203</v>
      </c>
      <c r="C72" s="5" t="s">
        <v>193</v>
      </c>
      <c r="D72" s="53" t="s">
        <v>67</v>
      </c>
      <c r="E72" s="53" t="s">
        <v>158</v>
      </c>
      <c r="F72" s="88"/>
      <c r="G72" s="53" t="s">
        <v>185</v>
      </c>
    </row>
    <row r="73" spans="1:7" s="51" customFormat="1" ht="21.75" customHeight="1" x14ac:dyDescent="0.25">
      <c r="A73" s="55">
        <v>65</v>
      </c>
      <c r="B73" s="9" t="s">
        <v>204</v>
      </c>
      <c r="C73" s="5" t="s">
        <v>195</v>
      </c>
      <c r="D73" s="53" t="s">
        <v>67</v>
      </c>
      <c r="E73" s="53" t="s">
        <v>158</v>
      </c>
      <c r="F73" s="88"/>
      <c r="G73" s="53" t="s">
        <v>185</v>
      </c>
    </row>
    <row r="74" spans="1:7" s="51" customFormat="1" ht="21.75" customHeight="1" x14ac:dyDescent="0.25">
      <c r="A74" s="55">
        <v>66</v>
      </c>
      <c r="B74" s="9" t="s">
        <v>205</v>
      </c>
      <c r="C74" s="5" t="s">
        <v>197</v>
      </c>
      <c r="D74" s="53" t="s">
        <v>67</v>
      </c>
      <c r="E74" s="53" t="s">
        <v>158</v>
      </c>
      <c r="F74" s="88"/>
      <c r="G74" s="53" t="s">
        <v>185</v>
      </c>
    </row>
    <row r="75" spans="1:7" s="51" customFormat="1" ht="21.75" customHeight="1" x14ac:dyDescent="0.25">
      <c r="A75" s="55">
        <v>67</v>
      </c>
      <c r="B75" s="9" t="s">
        <v>206</v>
      </c>
      <c r="C75" s="5" t="s">
        <v>207</v>
      </c>
      <c r="D75" s="53" t="s">
        <v>208</v>
      </c>
      <c r="E75" s="53" t="s">
        <v>209</v>
      </c>
      <c r="F75" s="88">
        <v>68000</v>
      </c>
      <c r="G75" s="53" t="s">
        <v>185</v>
      </c>
    </row>
    <row r="76" spans="1:7" s="51" customFormat="1" ht="21.75" customHeight="1" x14ac:dyDescent="0.25">
      <c r="A76" s="55">
        <v>68</v>
      </c>
      <c r="B76" s="9"/>
      <c r="C76" s="10" t="s">
        <v>97</v>
      </c>
      <c r="D76" s="53"/>
      <c r="E76" s="53"/>
      <c r="F76" s="38"/>
      <c r="G76" s="53"/>
    </row>
    <row r="77" spans="1:7" s="51" customFormat="1" ht="21.75" customHeight="1" x14ac:dyDescent="0.25">
      <c r="A77" s="55">
        <v>69</v>
      </c>
      <c r="B77" s="9" t="s">
        <v>98</v>
      </c>
      <c r="C77" s="5" t="s">
        <v>99</v>
      </c>
      <c r="D77" s="53" t="s">
        <v>83</v>
      </c>
      <c r="E77" s="53" t="s">
        <v>156</v>
      </c>
      <c r="F77" s="36">
        <v>55000</v>
      </c>
      <c r="G77" s="53" t="s">
        <v>213</v>
      </c>
    </row>
    <row r="78" spans="1:7" s="51" customFormat="1" ht="21.75" customHeight="1" x14ac:dyDescent="0.25">
      <c r="A78" s="55">
        <v>70</v>
      </c>
      <c r="B78" s="9" t="s">
        <v>100</v>
      </c>
      <c r="C78" s="5" t="s">
        <v>101</v>
      </c>
      <c r="D78" s="53" t="s">
        <v>13</v>
      </c>
      <c r="E78" s="53" t="s">
        <v>153</v>
      </c>
      <c r="F78" s="36">
        <v>17200</v>
      </c>
      <c r="G78" s="53" t="s">
        <v>185</v>
      </c>
    </row>
    <row r="79" spans="1:7" s="51" customFormat="1" ht="21.75" customHeight="1" x14ac:dyDescent="0.25">
      <c r="A79" s="55">
        <v>71</v>
      </c>
      <c r="B79" s="9" t="s">
        <v>102</v>
      </c>
      <c r="C79" s="5" t="s">
        <v>103</v>
      </c>
      <c r="D79" s="53" t="s">
        <v>48</v>
      </c>
      <c r="E79" s="53" t="s">
        <v>155</v>
      </c>
      <c r="F79" s="36">
        <v>11800</v>
      </c>
      <c r="G79" s="53" t="s">
        <v>185</v>
      </c>
    </row>
    <row r="80" spans="1:7" s="51" customFormat="1" ht="21.75" customHeight="1" x14ac:dyDescent="0.25">
      <c r="A80" s="55">
        <v>72</v>
      </c>
      <c r="B80" s="9" t="s">
        <v>104</v>
      </c>
      <c r="C80" s="5" t="s">
        <v>105</v>
      </c>
      <c r="D80" s="53" t="s">
        <v>83</v>
      </c>
      <c r="E80" s="53" t="s">
        <v>156</v>
      </c>
      <c r="F80" s="36">
        <v>65000</v>
      </c>
      <c r="G80" s="53" t="s">
        <v>213</v>
      </c>
    </row>
    <row r="81" spans="1:7" ht="21.75" customHeight="1" x14ac:dyDescent="0.25">
      <c r="A81" s="55">
        <v>73</v>
      </c>
      <c r="B81" s="9" t="s">
        <v>106</v>
      </c>
      <c r="C81" s="5" t="s">
        <v>107</v>
      </c>
      <c r="D81" s="53" t="s">
        <v>48</v>
      </c>
      <c r="E81" s="53" t="s">
        <v>155</v>
      </c>
      <c r="F81" s="36">
        <v>13900</v>
      </c>
      <c r="G81" s="53" t="s">
        <v>185</v>
      </c>
    </row>
    <row r="82" spans="1:7" ht="21.75" customHeight="1" x14ac:dyDescent="0.25">
      <c r="A82" s="55">
        <v>74</v>
      </c>
      <c r="B82" s="9" t="s">
        <v>108</v>
      </c>
      <c r="C82" s="5" t="s">
        <v>103</v>
      </c>
      <c r="D82" s="53" t="s">
        <v>16</v>
      </c>
      <c r="E82" s="53" t="s">
        <v>154</v>
      </c>
      <c r="F82" s="36">
        <v>28500</v>
      </c>
      <c r="G82" s="53" t="s">
        <v>185</v>
      </c>
    </row>
    <row r="83" spans="1:7" ht="21.75" customHeight="1" x14ac:dyDescent="0.25">
      <c r="A83" s="55">
        <v>75</v>
      </c>
      <c r="B83" s="9" t="s">
        <v>109</v>
      </c>
      <c r="C83" s="5" t="s">
        <v>107</v>
      </c>
      <c r="D83" s="53" t="s">
        <v>16</v>
      </c>
      <c r="E83" s="53" t="s">
        <v>154</v>
      </c>
      <c r="F83" s="36">
        <v>33500</v>
      </c>
      <c r="G83" s="53" t="s">
        <v>185</v>
      </c>
    </row>
    <row r="84" spans="1:7" ht="21.75" customHeight="1" x14ac:dyDescent="0.25">
      <c r="A84" s="55">
        <v>76</v>
      </c>
      <c r="B84" s="9" t="s">
        <v>110</v>
      </c>
      <c r="C84" s="5" t="s">
        <v>111</v>
      </c>
      <c r="D84" s="53" t="s">
        <v>67</v>
      </c>
      <c r="E84" s="53" t="s">
        <v>154</v>
      </c>
      <c r="F84" s="36">
        <v>28200</v>
      </c>
      <c r="G84" s="53" t="s">
        <v>185</v>
      </c>
    </row>
    <row r="85" spans="1:7" ht="21.75" customHeight="1" x14ac:dyDescent="0.25">
      <c r="A85" s="55">
        <v>77</v>
      </c>
      <c r="B85" s="9" t="s">
        <v>112</v>
      </c>
      <c r="C85" s="5" t="s">
        <v>111</v>
      </c>
      <c r="D85" s="53" t="s">
        <v>83</v>
      </c>
      <c r="E85" s="53" t="s">
        <v>156</v>
      </c>
      <c r="F85" s="36">
        <v>59200</v>
      </c>
      <c r="G85" s="53" t="s">
        <v>213</v>
      </c>
    </row>
    <row r="86" spans="1:7" ht="21.75" customHeight="1" x14ac:dyDescent="0.25">
      <c r="A86" s="55"/>
      <c r="B86" s="9"/>
      <c r="C86" s="10" t="s">
        <v>264</v>
      </c>
      <c r="D86" s="53"/>
      <c r="E86" s="53"/>
      <c r="F86" s="36"/>
      <c r="G86" s="53"/>
    </row>
    <row r="87" spans="1:7" ht="21.75" customHeight="1" x14ac:dyDescent="0.25">
      <c r="A87" s="55">
        <v>78</v>
      </c>
      <c r="B87" s="9" t="s">
        <v>252</v>
      </c>
      <c r="C87" s="5" t="s">
        <v>253</v>
      </c>
      <c r="D87" s="53" t="s">
        <v>254</v>
      </c>
      <c r="E87" s="53" t="s">
        <v>255</v>
      </c>
      <c r="F87" s="36">
        <v>14800</v>
      </c>
      <c r="G87" s="93" t="s">
        <v>266</v>
      </c>
    </row>
    <row r="88" spans="1:7" ht="21.75" customHeight="1" x14ac:dyDescent="0.25">
      <c r="A88" s="55">
        <v>79</v>
      </c>
      <c r="B88" s="9" t="s">
        <v>256</v>
      </c>
      <c r="C88" s="5" t="s">
        <v>257</v>
      </c>
      <c r="D88" s="53" t="s">
        <v>254</v>
      </c>
      <c r="E88" s="53" t="s">
        <v>255</v>
      </c>
      <c r="F88" s="36">
        <v>14800</v>
      </c>
      <c r="G88" s="93" t="s">
        <v>266</v>
      </c>
    </row>
    <row r="89" spans="1:7" ht="21.75" customHeight="1" x14ac:dyDescent="0.25">
      <c r="A89" s="55">
        <v>80</v>
      </c>
      <c r="B89" s="9" t="s">
        <v>258</v>
      </c>
      <c r="C89" s="5" t="s">
        <v>259</v>
      </c>
      <c r="D89" s="53" t="s">
        <v>254</v>
      </c>
      <c r="E89" s="53" t="s">
        <v>255</v>
      </c>
      <c r="F89" s="36">
        <v>14800</v>
      </c>
      <c r="G89" s="93" t="s">
        <v>266</v>
      </c>
    </row>
    <row r="90" spans="1:7" ht="21.75" customHeight="1" x14ac:dyDescent="0.25">
      <c r="A90" s="55">
        <v>81</v>
      </c>
      <c r="B90" s="9" t="s">
        <v>260</v>
      </c>
      <c r="C90" s="5" t="s">
        <v>261</v>
      </c>
      <c r="D90" s="53" t="s">
        <v>254</v>
      </c>
      <c r="E90" s="53" t="s">
        <v>255</v>
      </c>
      <c r="F90" s="36">
        <v>14800</v>
      </c>
      <c r="G90" s="93" t="s">
        <v>266</v>
      </c>
    </row>
    <row r="91" spans="1:7" ht="21.75" customHeight="1" x14ac:dyDescent="0.25">
      <c r="A91" s="55">
        <v>82</v>
      </c>
      <c r="B91" s="9" t="s">
        <v>262</v>
      </c>
      <c r="C91" s="5" t="s">
        <v>263</v>
      </c>
      <c r="D91" s="53" t="s">
        <v>254</v>
      </c>
      <c r="E91" s="53" t="s">
        <v>255</v>
      </c>
      <c r="F91" s="36">
        <v>14800</v>
      </c>
      <c r="G91" s="93" t="s">
        <v>266</v>
      </c>
    </row>
    <row r="92" spans="1:7" ht="21.75" customHeight="1" x14ac:dyDescent="0.25">
      <c r="A92" s="55"/>
      <c r="B92" s="9"/>
      <c r="C92" s="10" t="s">
        <v>113</v>
      </c>
      <c r="D92" s="53"/>
      <c r="E92" s="53"/>
      <c r="F92" s="38"/>
      <c r="G92" s="31"/>
    </row>
    <row r="93" spans="1:7" ht="21.75" customHeight="1" x14ac:dyDescent="0.25">
      <c r="A93" s="76">
        <v>83</v>
      </c>
      <c r="B93" s="15" t="s">
        <v>114</v>
      </c>
      <c r="C93" s="82" t="s">
        <v>115</v>
      </c>
      <c r="D93" s="79" t="s">
        <v>76</v>
      </c>
      <c r="E93" s="79" t="s">
        <v>155</v>
      </c>
      <c r="F93" s="80">
        <v>18000</v>
      </c>
      <c r="G93" s="79"/>
    </row>
    <row r="94" spans="1:7" ht="21.75" customHeight="1" x14ac:dyDescent="0.25">
      <c r="A94" s="76">
        <v>84</v>
      </c>
      <c r="B94" s="15" t="s">
        <v>116</v>
      </c>
      <c r="C94" s="82" t="s">
        <v>117</v>
      </c>
      <c r="D94" s="79" t="s">
        <v>67</v>
      </c>
      <c r="E94" s="79" t="s">
        <v>158</v>
      </c>
      <c r="F94" s="80">
        <v>22000</v>
      </c>
      <c r="G94" s="79"/>
    </row>
    <row r="95" spans="1:7" ht="21.75" customHeight="1" x14ac:dyDescent="0.25">
      <c r="A95" s="76">
        <v>85</v>
      </c>
      <c r="B95" s="81" t="s">
        <v>177</v>
      </c>
      <c r="C95" s="77" t="s">
        <v>176</v>
      </c>
      <c r="D95" s="78" t="s">
        <v>4</v>
      </c>
      <c r="E95" s="80" t="s">
        <v>210</v>
      </c>
      <c r="F95" s="83">
        <v>21500</v>
      </c>
      <c r="G95" s="80"/>
    </row>
    <row r="96" spans="1:7" ht="21.75" customHeight="1" x14ac:dyDescent="0.25">
      <c r="A96" s="76">
        <v>86</v>
      </c>
      <c r="B96" s="81" t="s">
        <v>130</v>
      </c>
      <c r="C96" s="77" t="s">
        <v>131</v>
      </c>
      <c r="D96" s="78" t="s">
        <v>36</v>
      </c>
      <c r="E96" s="79"/>
      <c r="F96" s="83">
        <v>43000</v>
      </c>
      <c r="G96" s="79"/>
    </row>
    <row r="97" spans="1:7" ht="21.75" customHeight="1" x14ac:dyDescent="0.25">
      <c r="A97" s="76">
        <v>87</v>
      </c>
      <c r="B97" s="81" t="s">
        <v>132</v>
      </c>
      <c r="C97" s="77" t="s">
        <v>133</v>
      </c>
      <c r="D97" s="78" t="s">
        <v>83</v>
      </c>
      <c r="E97" s="79" t="s">
        <v>156</v>
      </c>
      <c r="F97" s="83">
        <v>63000</v>
      </c>
      <c r="G97" s="79"/>
    </row>
    <row r="98" spans="1:7" ht="21.75" customHeight="1" x14ac:dyDescent="0.25">
      <c r="A98" s="76">
        <v>88</v>
      </c>
      <c r="B98" s="81" t="s">
        <v>134</v>
      </c>
      <c r="C98" s="77" t="s">
        <v>135</v>
      </c>
      <c r="D98" s="78" t="s">
        <v>48</v>
      </c>
      <c r="E98" s="84" t="s">
        <v>155</v>
      </c>
      <c r="F98" s="83">
        <v>13500</v>
      </c>
      <c r="G98" s="79"/>
    </row>
    <row r="99" spans="1:7" ht="21.75" customHeight="1" x14ac:dyDescent="0.25">
      <c r="A99" s="76">
        <v>89</v>
      </c>
      <c r="B99" s="81" t="s">
        <v>136</v>
      </c>
      <c r="C99" s="77" t="s">
        <v>135</v>
      </c>
      <c r="D99" s="78" t="s">
        <v>16</v>
      </c>
      <c r="E99" s="85" t="s">
        <v>211</v>
      </c>
      <c r="F99" s="83">
        <v>31900</v>
      </c>
      <c r="G99" s="79"/>
    </row>
    <row r="100" spans="1:7" ht="23.25" customHeight="1" x14ac:dyDescent="0.25">
      <c r="A100" s="46"/>
      <c r="B100" s="57"/>
      <c r="C100" s="57"/>
      <c r="D100" s="57"/>
      <c r="E100" s="46"/>
      <c r="F100" s="57"/>
      <c r="G100" s="57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03"/>
  <sheetViews>
    <sheetView workbookViewId="0">
      <pane xSplit="3" ySplit="2" topLeftCell="D80" activePane="bottomRight" state="frozen"/>
      <selection pane="topRight" activeCell="D1" sqref="D1"/>
      <selection pane="bottomLeft" activeCell="A4" sqref="A4"/>
      <selection pane="bottomRight" activeCell="G95" sqref="G95"/>
    </sheetView>
  </sheetViews>
  <sheetFormatPr defaultColWidth="9" defaultRowHeight="15" x14ac:dyDescent="0.25"/>
  <cols>
    <col min="1" max="1" width="6.140625" style="1" customWidth="1"/>
    <col min="2" max="2" width="9.42578125" style="1" customWidth="1"/>
    <col min="3" max="3" width="45" style="2" customWidth="1"/>
    <col min="4" max="4" width="10" style="2" customWidth="1"/>
    <col min="5" max="5" width="15.28515625" style="2" bestFit="1" customWidth="1"/>
    <col min="6" max="6" width="11.140625" style="2" customWidth="1"/>
    <col min="7" max="7" width="27.28515625" style="2" bestFit="1" customWidth="1"/>
    <col min="8" max="16384" width="9" style="2"/>
  </cols>
  <sheetData>
    <row r="1" spans="1:9" ht="39" customHeight="1" x14ac:dyDescent="0.25">
      <c r="A1" s="96" t="s">
        <v>121</v>
      </c>
      <c r="B1" s="96"/>
      <c r="C1" s="96"/>
      <c r="D1" s="96"/>
      <c r="E1" s="96"/>
      <c r="F1" s="96"/>
      <c r="G1" s="96"/>
    </row>
    <row r="2" spans="1:9" s="4" customFormat="1" ht="38.25" customHeight="1" x14ac:dyDescent="0.25">
      <c r="A2" s="69" t="s">
        <v>118</v>
      </c>
      <c r="B2" s="69" t="s">
        <v>120</v>
      </c>
      <c r="C2" s="69" t="s">
        <v>0</v>
      </c>
      <c r="D2" s="70" t="s">
        <v>119</v>
      </c>
      <c r="E2" s="71" t="s">
        <v>147</v>
      </c>
      <c r="F2" s="72"/>
      <c r="G2" s="59" t="s">
        <v>137</v>
      </c>
    </row>
    <row r="3" spans="1:9" s="4" customFormat="1" ht="21" customHeight="1" x14ac:dyDescent="0.25">
      <c r="A3" s="58"/>
      <c r="B3" s="10"/>
      <c r="C3" s="10" t="s">
        <v>1</v>
      </c>
      <c r="D3" s="35"/>
      <c r="E3" s="41"/>
      <c r="F3" s="41"/>
      <c r="G3" s="42"/>
    </row>
    <row r="4" spans="1:9" s="4" customFormat="1" ht="21" customHeight="1" x14ac:dyDescent="0.25">
      <c r="A4" s="55">
        <v>1</v>
      </c>
      <c r="B4" s="9" t="s">
        <v>2</v>
      </c>
      <c r="C4" s="5" t="s">
        <v>3</v>
      </c>
      <c r="D4" s="52" t="s">
        <v>4</v>
      </c>
      <c r="E4" s="53" t="s">
        <v>148</v>
      </c>
      <c r="F4" s="36">
        <v>23300</v>
      </c>
      <c r="G4" s="53" t="s">
        <v>185</v>
      </c>
      <c r="H4" s="86">
        <f>(F4-'GIA XUONG'!F4)/'GIA XUONG'!F4</f>
        <v>0.3089887640449438</v>
      </c>
      <c r="I4" s="86"/>
    </row>
    <row r="5" spans="1:9" s="4" customFormat="1" ht="21" customHeight="1" x14ac:dyDescent="0.25">
      <c r="A5" s="55">
        <v>2</v>
      </c>
      <c r="B5" s="9" t="s">
        <v>5</v>
      </c>
      <c r="C5" s="5" t="s">
        <v>6</v>
      </c>
      <c r="D5" s="52" t="s">
        <v>4</v>
      </c>
      <c r="E5" s="53" t="s">
        <v>148</v>
      </c>
      <c r="F5" s="36">
        <v>23300</v>
      </c>
      <c r="G5" s="53" t="s">
        <v>185</v>
      </c>
      <c r="H5" s="86">
        <f>(F5-'GIA XUONG'!F5)/'GIA XUONG'!F5</f>
        <v>0.3089887640449438</v>
      </c>
    </row>
    <row r="6" spans="1:9" s="4" customFormat="1" ht="21" customHeight="1" x14ac:dyDescent="0.25">
      <c r="A6" s="55">
        <v>3</v>
      </c>
      <c r="B6" s="9" t="s">
        <v>7</v>
      </c>
      <c r="C6" s="5" t="s">
        <v>8</v>
      </c>
      <c r="D6" s="52" t="s">
        <v>4</v>
      </c>
      <c r="E6" s="53" t="s">
        <v>148</v>
      </c>
      <c r="F6" s="36">
        <v>23300</v>
      </c>
      <c r="G6" s="53" t="s">
        <v>185</v>
      </c>
      <c r="H6" s="86">
        <f>(F6-'GIA XUONG'!F6)/'GIA XUONG'!F6</f>
        <v>0.3089887640449438</v>
      </c>
    </row>
    <row r="7" spans="1:9" s="4" customFormat="1" ht="21" customHeight="1" x14ac:dyDescent="0.25">
      <c r="A7" s="55">
        <v>4</v>
      </c>
      <c r="B7" s="9" t="s">
        <v>9</v>
      </c>
      <c r="C7" s="5" t="s">
        <v>10</v>
      </c>
      <c r="D7" s="52" t="s">
        <v>4</v>
      </c>
      <c r="E7" s="53" t="s">
        <v>148</v>
      </c>
      <c r="F7" s="36">
        <v>23300</v>
      </c>
      <c r="G7" s="53" t="s">
        <v>185</v>
      </c>
      <c r="H7" s="86">
        <f>(F7-'GIA XUONG'!F7)/'GIA XUONG'!F7</f>
        <v>0.3089887640449438</v>
      </c>
    </row>
    <row r="8" spans="1:9" s="4" customFormat="1" ht="21" customHeight="1" x14ac:dyDescent="0.25">
      <c r="A8" s="55">
        <v>5</v>
      </c>
      <c r="B8" s="9" t="s">
        <v>11</v>
      </c>
      <c r="C8" s="5" t="s">
        <v>12</v>
      </c>
      <c r="D8" s="52" t="s">
        <v>13</v>
      </c>
      <c r="E8" s="53" t="s">
        <v>149</v>
      </c>
      <c r="F8" s="36">
        <v>28500</v>
      </c>
      <c r="G8" s="53" t="s">
        <v>185</v>
      </c>
      <c r="H8" s="86">
        <f>(F8-'GIA XUONG'!F8)/'GIA XUONG'!F8</f>
        <v>0.33177570093457942</v>
      </c>
    </row>
    <row r="9" spans="1:9" s="4" customFormat="1" ht="21" customHeight="1" x14ac:dyDescent="0.25">
      <c r="A9" s="55">
        <v>6</v>
      </c>
      <c r="B9" s="9" t="s">
        <v>14</v>
      </c>
      <c r="C9" s="5" t="s">
        <v>10</v>
      </c>
      <c r="D9" s="52" t="s">
        <v>13</v>
      </c>
      <c r="E9" s="53" t="s">
        <v>149</v>
      </c>
      <c r="F9" s="36">
        <v>30600</v>
      </c>
      <c r="G9" s="53" t="s">
        <v>185</v>
      </c>
      <c r="H9" s="86">
        <f>(F9-'GIA XUONG'!F9)/'GIA XUONG'!F9</f>
        <v>0.33043478260869563</v>
      </c>
    </row>
    <row r="10" spans="1:9" s="4" customFormat="1" ht="21" customHeight="1" x14ac:dyDescent="0.25">
      <c r="A10" s="55">
        <v>7</v>
      </c>
      <c r="B10" s="9" t="s">
        <v>15</v>
      </c>
      <c r="C10" s="5" t="s">
        <v>3</v>
      </c>
      <c r="D10" s="52" t="s">
        <v>16</v>
      </c>
      <c r="E10" s="53" t="s">
        <v>149</v>
      </c>
      <c r="F10" s="36">
        <v>37000</v>
      </c>
      <c r="G10" s="53" t="s">
        <v>185</v>
      </c>
      <c r="H10" s="86">
        <f>(F10-'GIA XUONG'!F10)/'GIA XUONG'!F10</f>
        <v>0.32142857142857145</v>
      </c>
    </row>
    <row r="11" spans="1:9" s="4" customFormat="1" ht="21" customHeight="1" x14ac:dyDescent="0.25">
      <c r="A11" s="55">
        <v>8</v>
      </c>
      <c r="B11" s="9" t="s">
        <v>17</v>
      </c>
      <c r="C11" s="5" t="s">
        <v>10</v>
      </c>
      <c r="D11" s="52" t="s">
        <v>16</v>
      </c>
      <c r="E11" s="53" t="s">
        <v>149</v>
      </c>
      <c r="F11" s="36">
        <v>37000</v>
      </c>
      <c r="G11" s="53" t="s">
        <v>185</v>
      </c>
      <c r="H11" s="86">
        <f>(F11-'GIA XUONG'!F11)/'GIA XUONG'!F11</f>
        <v>0.32142857142857145</v>
      </c>
    </row>
    <row r="12" spans="1:9" s="4" customFormat="1" ht="21" customHeight="1" x14ac:dyDescent="0.25">
      <c r="A12" s="55">
        <v>9</v>
      </c>
      <c r="B12" s="9" t="s">
        <v>18</v>
      </c>
      <c r="C12" s="5" t="s">
        <v>19</v>
      </c>
      <c r="D12" s="52" t="s">
        <v>16</v>
      </c>
      <c r="E12" s="53" t="s">
        <v>149</v>
      </c>
      <c r="F12" s="36">
        <v>37000</v>
      </c>
      <c r="G12" s="53" t="s">
        <v>185</v>
      </c>
      <c r="H12" s="86">
        <f>(F12-'GIA XUONG'!F12)/'GIA XUONG'!F12</f>
        <v>0.32142857142857145</v>
      </c>
    </row>
    <row r="13" spans="1:9" s="4" customFormat="1" ht="21" customHeight="1" x14ac:dyDescent="0.25">
      <c r="A13" s="55"/>
      <c r="B13" s="9"/>
      <c r="C13" s="10" t="s">
        <v>20</v>
      </c>
      <c r="D13" s="52"/>
      <c r="E13" s="52"/>
      <c r="F13" s="37"/>
      <c r="G13" s="53"/>
      <c r="H13" s="86" t="e">
        <f>(F13-'GIA XUONG'!F13)/'GIA XUONG'!F13</f>
        <v>#DIV/0!</v>
      </c>
    </row>
    <row r="14" spans="1:9" s="4" customFormat="1" ht="21" customHeight="1" x14ac:dyDescent="0.25">
      <c r="A14" s="55">
        <v>10</v>
      </c>
      <c r="B14" s="9" t="s">
        <v>21</v>
      </c>
      <c r="C14" s="5" t="s">
        <v>22</v>
      </c>
      <c r="D14" s="53" t="s">
        <v>13</v>
      </c>
      <c r="E14" s="53" t="s">
        <v>150</v>
      </c>
      <c r="F14" s="36">
        <v>36700</v>
      </c>
      <c r="G14" s="53" t="s">
        <v>185</v>
      </c>
      <c r="H14" s="86">
        <f>(F14-'GIA XUONG'!F14)/'GIA XUONG'!F14</f>
        <v>0.32014388489208634</v>
      </c>
    </row>
    <row r="15" spans="1:9" s="4" customFormat="1" ht="21" customHeight="1" x14ac:dyDescent="0.25">
      <c r="A15" s="55">
        <v>11</v>
      </c>
      <c r="B15" s="9" t="s">
        <v>23</v>
      </c>
      <c r="C15" s="5" t="s">
        <v>24</v>
      </c>
      <c r="D15" s="53" t="s">
        <v>13</v>
      </c>
      <c r="E15" s="53" t="s">
        <v>150</v>
      </c>
      <c r="F15" s="36">
        <v>36700</v>
      </c>
      <c r="G15" s="53" t="s">
        <v>185</v>
      </c>
      <c r="H15" s="86">
        <f>(F15-'GIA XUONG'!F15)/'GIA XUONG'!F15</f>
        <v>0.32014388489208634</v>
      </c>
    </row>
    <row r="16" spans="1:9" s="4" customFormat="1" ht="21" customHeight="1" x14ac:dyDescent="0.25">
      <c r="A16" s="55">
        <v>12</v>
      </c>
      <c r="B16" s="9" t="s">
        <v>25</v>
      </c>
      <c r="C16" s="5" t="s">
        <v>26</v>
      </c>
      <c r="D16" s="53" t="s">
        <v>13</v>
      </c>
      <c r="E16" s="53" t="s">
        <v>150</v>
      </c>
      <c r="F16" s="36">
        <v>36700</v>
      </c>
      <c r="G16" s="53" t="s">
        <v>185</v>
      </c>
      <c r="H16" s="86">
        <f>(F16-'GIA XUONG'!F16)/'GIA XUONG'!F16</f>
        <v>0.32014388489208634</v>
      </c>
    </row>
    <row r="17" spans="1:8" s="4" customFormat="1" ht="21" customHeight="1" x14ac:dyDescent="0.25">
      <c r="A17" s="55">
        <v>13</v>
      </c>
      <c r="B17" s="9" t="s">
        <v>27</v>
      </c>
      <c r="C17" s="5" t="s">
        <v>28</v>
      </c>
      <c r="D17" s="53" t="s">
        <v>13</v>
      </c>
      <c r="E17" s="53" t="s">
        <v>150</v>
      </c>
      <c r="F17" s="36">
        <v>35000</v>
      </c>
      <c r="G17" s="53" t="s">
        <v>185</v>
      </c>
      <c r="H17" s="86">
        <f>(F17-'GIA XUONG'!F17)/'GIA XUONG'!F17</f>
        <v>0.32075471698113206</v>
      </c>
    </row>
    <row r="18" spans="1:8" s="4" customFormat="1" ht="21" customHeight="1" x14ac:dyDescent="0.25">
      <c r="A18" s="55">
        <v>14</v>
      </c>
      <c r="B18" s="9" t="s">
        <v>29</v>
      </c>
      <c r="C18" s="5" t="s">
        <v>12</v>
      </c>
      <c r="D18" s="53" t="s">
        <v>13</v>
      </c>
      <c r="E18" s="53" t="s">
        <v>150</v>
      </c>
      <c r="F18" s="36">
        <v>35000</v>
      </c>
      <c r="G18" s="53" t="s">
        <v>185</v>
      </c>
      <c r="H18" s="86">
        <f>(F18-'GIA XUONG'!F18)/'GIA XUONG'!F18</f>
        <v>0.32075471698113206</v>
      </c>
    </row>
    <row r="19" spans="1:8" s="4" customFormat="1" ht="21" customHeight="1" x14ac:dyDescent="0.25">
      <c r="A19" s="55">
        <v>15</v>
      </c>
      <c r="B19" s="13" t="s">
        <v>123</v>
      </c>
      <c r="C19" s="32" t="s">
        <v>22</v>
      </c>
      <c r="D19" s="33" t="s">
        <v>67</v>
      </c>
      <c r="E19" s="53" t="s">
        <v>151</v>
      </c>
      <c r="F19" s="36"/>
      <c r="G19" s="53" t="s">
        <v>185</v>
      </c>
      <c r="H19" s="86">
        <f>(F19-'GIA XUONG'!F19)/'GIA XUONG'!F19</f>
        <v>-1</v>
      </c>
    </row>
    <row r="20" spans="1:8" s="4" customFormat="1" ht="21" customHeight="1" x14ac:dyDescent="0.25">
      <c r="A20" s="55">
        <v>16</v>
      </c>
      <c r="B20" s="13" t="s">
        <v>124</v>
      </c>
      <c r="C20" s="32" t="s">
        <v>24</v>
      </c>
      <c r="D20" s="33" t="s">
        <v>67</v>
      </c>
      <c r="E20" s="53" t="s">
        <v>151</v>
      </c>
      <c r="F20" s="36"/>
      <c r="G20" s="53" t="s">
        <v>185</v>
      </c>
      <c r="H20" s="86" t="e">
        <f>(F20-'GIA XUONG'!F20)/'GIA XUONG'!F20</f>
        <v>#DIV/0!</v>
      </c>
    </row>
    <row r="21" spans="1:8" s="4" customFormat="1" ht="21" customHeight="1" x14ac:dyDescent="0.25">
      <c r="A21" s="55">
        <v>17</v>
      </c>
      <c r="B21" s="13" t="s">
        <v>125</v>
      </c>
      <c r="C21" s="32" t="s">
        <v>26</v>
      </c>
      <c r="D21" s="33" t="s">
        <v>67</v>
      </c>
      <c r="E21" s="53" t="s">
        <v>151</v>
      </c>
      <c r="F21" s="36"/>
      <c r="G21" s="53" t="s">
        <v>185</v>
      </c>
      <c r="H21" s="86" t="e">
        <f>(F21-'GIA XUONG'!F21)/'GIA XUONG'!F21</f>
        <v>#DIV/0!</v>
      </c>
    </row>
    <row r="22" spans="1:8" s="4" customFormat="1" ht="21" customHeight="1" x14ac:dyDescent="0.25">
      <c r="A22" s="55">
        <v>18</v>
      </c>
      <c r="B22" s="13" t="s">
        <v>126</v>
      </c>
      <c r="C22" s="32" t="s">
        <v>28</v>
      </c>
      <c r="D22" s="33" t="s">
        <v>67</v>
      </c>
      <c r="E22" s="53" t="s">
        <v>151</v>
      </c>
      <c r="F22" s="36"/>
      <c r="G22" s="53" t="s">
        <v>185</v>
      </c>
      <c r="H22" s="86" t="e">
        <f>(F22-'GIA XUONG'!F22)/'GIA XUONG'!F22</f>
        <v>#DIV/0!</v>
      </c>
    </row>
    <row r="23" spans="1:8" s="4" customFormat="1" ht="21" customHeight="1" x14ac:dyDescent="0.25">
      <c r="A23" s="55">
        <v>19</v>
      </c>
      <c r="B23" s="13" t="s">
        <v>127</v>
      </c>
      <c r="C23" s="32" t="s">
        <v>12</v>
      </c>
      <c r="D23" s="33" t="s">
        <v>67</v>
      </c>
      <c r="E23" s="53" t="s">
        <v>151</v>
      </c>
      <c r="F23" s="36"/>
      <c r="G23" s="53" t="s">
        <v>185</v>
      </c>
      <c r="H23" s="86" t="e">
        <f>(F23-'GIA XUONG'!F23)/'GIA XUONG'!F23</f>
        <v>#DIV/0!</v>
      </c>
    </row>
    <row r="24" spans="1:8" s="4" customFormat="1" ht="21" customHeight="1" x14ac:dyDescent="0.25">
      <c r="A24" s="55">
        <v>20</v>
      </c>
      <c r="B24" s="9" t="s">
        <v>30</v>
      </c>
      <c r="C24" s="5" t="s">
        <v>31</v>
      </c>
      <c r="D24" s="53" t="s">
        <v>32</v>
      </c>
      <c r="E24" s="53" t="s">
        <v>151</v>
      </c>
      <c r="F24" s="36">
        <v>47500</v>
      </c>
      <c r="G24" s="53" t="s">
        <v>185</v>
      </c>
      <c r="H24" s="86">
        <f>(F24-'GIA XUONG'!F24)/'GIA XUONG'!F24</f>
        <v>0.30136986301369861</v>
      </c>
    </row>
    <row r="25" spans="1:8" s="4" customFormat="1" ht="21" customHeight="1" x14ac:dyDescent="0.25">
      <c r="A25" s="55"/>
      <c r="B25" s="9"/>
      <c r="C25" s="10" t="s">
        <v>33</v>
      </c>
      <c r="D25" s="53"/>
      <c r="E25" s="53"/>
      <c r="F25" s="38"/>
      <c r="G25" s="53"/>
      <c r="H25" s="86" t="e">
        <f>(F25-'GIA XUONG'!F25)/'GIA XUONG'!F25</f>
        <v>#DIV/0!</v>
      </c>
    </row>
    <row r="26" spans="1:8" s="4" customFormat="1" ht="21" customHeight="1" x14ac:dyDescent="0.25">
      <c r="A26" s="55">
        <v>21</v>
      </c>
      <c r="B26" s="9" t="s">
        <v>34</v>
      </c>
      <c r="C26" s="5" t="s">
        <v>35</v>
      </c>
      <c r="D26" s="53" t="s">
        <v>36</v>
      </c>
      <c r="E26" s="53" t="s">
        <v>149</v>
      </c>
      <c r="F26" s="36">
        <v>26800</v>
      </c>
      <c r="G26" s="53" t="s">
        <v>185</v>
      </c>
      <c r="H26" s="86">
        <f>(F26-'GIA XUONG'!F26)/'GIA XUONG'!F26</f>
        <v>0.37435897435897436</v>
      </c>
    </row>
    <row r="27" spans="1:8" s="4" customFormat="1" ht="21" customHeight="1" x14ac:dyDescent="0.25">
      <c r="A27" s="55">
        <v>22</v>
      </c>
      <c r="B27" s="9" t="s">
        <v>37</v>
      </c>
      <c r="C27" s="5" t="s">
        <v>38</v>
      </c>
      <c r="D27" s="53" t="s">
        <v>36</v>
      </c>
      <c r="E27" s="53" t="s">
        <v>149</v>
      </c>
      <c r="F27" s="36">
        <v>26800</v>
      </c>
      <c r="G27" s="53" t="s">
        <v>185</v>
      </c>
      <c r="H27" s="86">
        <f>(F27-'GIA XUONG'!F27)/'GIA XUONG'!F27</f>
        <v>0.37435897435897436</v>
      </c>
    </row>
    <row r="28" spans="1:8" s="4" customFormat="1" ht="21" customHeight="1" x14ac:dyDescent="0.25">
      <c r="A28" s="55">
        <v>23</v>
      </c>
      <c r="B28" s="9" t="s">
        <v>39</v>
      </c>
      <c r="C28" s="5" t="s">
        <v>40</v>
      </c>
      <c r="D28" s="53" t="s">
        <v>36</v>
      </c>
      <c r="E28" s="53" t="s">
        <v>149</v>
      </c>
      <c r="F28" s="36">
        <v>26400</v>
      </c>
      <c r="G28" s="53" t="s">
        <v>185</v>
      </c>
      <c r="H28" s="86">
        <f>(F28-'GIA XUONG'!F28)/'GIA XUONG'!F28</f>
        <v>0.38947368421052631</v>
      </c>
    </row>
    <row r="29" spans="1:8" s="4" customFormat="1" ht="21" customHeight="1" x14ac:dyDescent="0.25">
      <c r="A29" s="55">
        <v>24</v>
      </c>
      <c r="B29" s="9" t="s">
        <v>41</v>
      </c>
      <c r="C29" s="5" t="s">
        <v>42</v>
      </c>
      <c r="D29" s="53" t="s">
        <v>36</v>
      </c>
      <c r="E29" s="53" t="s">
        <v>149</v>
      </c>
      <c r="F29" s="36">
        <v>26400</v>
      </c>
      <c r="G29" s="53" t="s">
        <v>185</v>
      </c>
      <c r="H29" s="86">
        <f>(F29-'GIA XUONG'!F29)/'GIA XUONG'!F29</f>
        <v>0.38947368421052631</v>
      </c>
    </row>
    <row r="30" spans="1:8" s="4" customFormat="1" ht="21" customHeight="1" x14ac:dyDescent="0.25">
      <c r="A30" s="55">
        <v>25</v>
      </c>
      <c r="B30" s="9" t="s">
        <v>43</v>
      </c>
      <c r="C30" s="5" t="s">
        <v>44</v>
      </c>
      <c r="D30" s="53" t="s">
        <v>36</v>
      </c>
      <c r="E30" s="53" t="s">
        <v>149</v>
      </c>
      <c r="F30" s="36">
        <v>26400</v>
      </c>
      <c r="G30" s="53" t="s">
        <v>185</v>
      </c>
      <c r="H30" s="86">
        <f>(F30-'GIA XUONG'!F30)/'GIA XUONG'!F30</f>
        <v>0.38947368421052631</v>
      </c>
    </row>
    <row r="31" spans="1:8" s="4" customFormat="1" ht="21" customHeight="1" x14ac:dyDescent="0.25">
      <c r="A31" s="55"/>
      <c r="B31" s="9"/>
      <c r="C31" s="10" t="s">
        <v>45</v>
      </c>
      <c r="D31" s="53"/>
      <c r="E31" s="6"/>
      <c r="F31" s="39"/>
      <c r="G31" s="53"/>
      <c r="H31" s="86" t="e">
        <f>(F31-'GIA XUONG'!F31)/'GIA XUONG'!F31</f>
        <v>#DIV/0!</v>
      </c>
    </row>
    <row r="32" spans="1:8" s="4" customFormat="1" ht="21" customHeight="1" x14ac:dyDescent="0.25">
      <c r="A32" s="55">
        <v>26</v>
      </c>
      <c r="B32" s="9" t="s">
        <v>46</v>
      </c>
      <c r="C32" s="5" t="s">
        <v>47</v>
      </c>
      <c r="D32" s="52" t="s">
        <v>48</v>
      </c>
      <c r="E32" s="53" t="s">
        <v>152</v>
      </c>
      <c r="F32" s="36">
        <v>15300</v>
      </c>
      <c r="G32" s="53" t="s">
        <v>185</v>
      </c>
      <c r="H32" s="86">
        <f>(F32-'GIA XUONG'!F32)/'GIA XUONG'!F32</f>
        <v>0.29661016949152541</v>
      </c>
    </row>
    <row r="33" spans="1:8" s="4" customFormat="1" ht="21" customHeight="1" x14ac:dyDescent="0.25">
      <c r="A33" s="55">
        <v>27</v>
      </c>
      <c r="B33" s="9" t="s">
        <v>49</v>
      </c>
      <c r="C33" s="5" t="s">
        <v>50</v>
      </c>
      <c r="D33" s="52" t="s">
        <v>48</v>
      </c>
      <c r="E33" s="53" t="s">
        <v>152</v>
      </c>
      <c r="F33" s="36">
        <v>15000</v>
      </c>
      <c r="G33" s="53" t="s">
        <v>185</v>
      </c>
      <c r="H33" s="86">
        <f>(F33-'GIA XUONG'!F33)/'GIA XUONG'!F33</f>
        <v>0.2711864406779661</v>
      </c>
    </row>
    <row r="34" spans="1:8" s="4" customFormat="1" ht="21" customHeight="1" x14ac:dyDescent="0.25">
      <c r="A34" s="55">
        <v>28</v>
      </c>
      <c r="B34" s="9" t="s">
        <v>51</v>
      </c>
      <c r="C34" s="5" t="s">
        <v>52</v>
      </c>
      <c r="D34" s="52" t="s">
        <v>48</v>
      </c>
      <c r="E34" s="53" t="s">
        <v>152</v>
      </c>
      <c r="F34" s="36">
        <v>15000</v>
      </c>
      <c r="G34" s="53" t="s">
        <v>185</v>
      </c>
      <c r="H34" s="86">
        <f>(F34-'GIA XUONG'!F34)/'GIA XUONG'!F34</f>
        <v>0.2711864406779661</v>
      </c>
    </row>
    <row r="35" spans="1:8" s="4" customFormat="1" ht="21" customHeight="1" x14ac:dyDescent="0.25">
      <c r="A35" s="55">
        <v>29</v>
      </c>
      <c r="B35" s="9" t="s">
        <v>53</v>
      </c>
      <c r="C35" s="5" t="s">
        <v>54</v>
      </c>
      <c r="D35" s="52" t="s">
        <v>13</v>
      </c>
      <c r="E35" s="53" t="s">
        <v>153</v>
      </c>
      <c r="F35" s="36">
        <v>28200</v>
      </c>
      <c r="G35" s="53" t="s">
        <v>185</v>
      </c>
      <c r="H35" s="86">
        <f>(F35-'GIA XUONG'!F35)/'GIA XUONG'!F35</f>
        <v>0.27027027027027029</v>
      </c>
    </row>
    <row r="36" spans="1:8" s="4" customFormat="1" ht="21" customHeight="1" x14ac:dyDescent="0.25">
      <c r="A36" s="55">
        <v>30</v>
      </c>
      <c r="B36" s="9" t="s">
        <v>55</v>
      </c>
      <c r="C36" s="5" t="s">
        <v>56</v>
      </c>
      <c r="D36" s="52" t="s">
        <v>13</v>
      </c>
      <c r="E36" s="53" t="s">
        <v>153</v>
      </c>
      <c r="F36" s="36">
        <v>28200</v>
      </c>
      <c r="G36" s="53" t="s">
        <v>185</v>
      </c>
      <c r="H36" s="86">
        <f>(F36-'GIA XUONG'!F36)/'GIA XUONG'!F36</f>
        <v>0.27027027027027029</v>
      </c>
    </row>
    <row r="37" spans="1:8" s="4" customFormat="1" ht="21" customHeight="1" x14ac:dyDescent="0.25">
      <c r="A37" s="55">
        <v>31</v>
      </c>
      <c r="B37" s="9" t="s">
        <v>57</v>
      </c>
      <c r="C37" s="5" t="s">
        <v>58</v>
      </c>
      <c r="D37" s="52" t="s">
        <v>13</v>
      </c>
      <c r="E37" s="53" t="s">
        <v>153</v>
      </c>
      <c r="F37" s="36">
        <v>27700</v>
      </c>
      <c r="G37" s="53" t="s">
        <v>185</v>
      </c>
      <c r="H37" s="86">
        <f>(F37-'GIA XUONG'!F37)/'GIA XUONG'!F37</f>
        <v>0.24774774774774774</v>
      </c>
    </row>
    <row r="38" spans="1:8" s="4" customFormat="1" ht="21" customHeight="1" x14ac:dyDescent="0.25">
      <c r="A38" s="55">
        <v>32</v>
      </c>
      <c r="B38" s="9" t="s">
        <v>59</v>
      </c>
      <c r="C38" s="5" t="s">
        <v>60</v>
      </c>
      <c r="D38" s="52" t="s">
        <v>13</v>
      </c>
      <c r="E38" s="53" t="s">
        <v>153</v>
      </c>
      <c r="F38" s="36">
        <v>27700</v>
      </c>
      <c r="G38" s="53" t="s">
        <v>185</v>
      </c>
      <c r="H38" s="86">
        <f>(F38-'GIA XUONG'!F38)/'GIA XUONG'!F38</f>
        <v>0.24774774774774774</v>
      </c>
    </row>
    <row r="39" spans="1:8" s="4" customFormat="1" ht="21" customHeight="1" x14ac:dyDescent="0.25">
      <c r="A39" s="55">
        <v>33</v>
      </c>
      <c r="B39" s="9" t="s">
        <v>61</v>
      </c>
      <c r="C39" s="5" t="s">
        <v>62</v>
      </c>
      <c r="D39" s="52" t="s">
        <v>13</v>
      </c>
      <c r="E39" s="53" t="s">
        <v>153</v>
      </c>
      <c r="F39" s="36">
        <v>26900</v>
      </c>
      <c r="G39" s="53" t="s">
        <v>185</v>
      </c>
      <c r="H39" s="86">
        <f>(F39-'GIA XUONG'!F39)/'GIA XUONG'!F39</f>
        <v>0.28095238095238095</v>
      </c>
    </row>
    <row r="40" spans="1:8" s="4" customFormat="1" ht="21" customHeight="1" x14ac:dyDescent="0.25">
      <c r="A40" s="55">
        <v>34</v>
      </c>
      <c r="B40" s="9" t="s">
        <v>63</v>
      </c>
      <c r="C40" s="5" t="s">
        <v>64</v>
      </c>
      <c r="D40" s="52" t="s">
        <v>13</v>
      </c>
      <c r="E40" s="53" t="s">
        <v>153</v>
      </c>
      <c r="F40" s="36">
        <v>26900</v>
      </c>
      <c r="G40" s="53" t="s">
        <v>185</v>
      </c>
      <c r="H40" s="86">
        <f>(F40-'GIA XUONG'!F40)/'GIA XUONG'!F40</f>
        <v>0.28095238095238095</v>
      </c>
    </row>
    <row r="41" spans="1:8" s="4" customFormat="1" ht="21" customHeight="1" x14ac:dyDescent="0.25">
      <c r="A41" s="55">
        <v>35</v>
      </c>
      <c r="B41" s="9" t="s">
        <v>65</v>
      </c>
      <c r="C41" s="5" t="s">
        <v>66</v>
      </c>
      <c r="D41" s="52" t="s">
        <v>67</v>
      </c>
      <c r="E41" s="53" t="s">
        <v>153</v>
      </c>
      <c r="F41" s="36">
        <v>30700</v>
      </c>
      <c r="G41" s="53" t="s">
        <v>185</v>
      </c>
      <c r="H41" s="86">
        <f>(F41-'GIA XUONG'!F41)/'GIA XUONG'!F41</f>
        <v>0.22800000000000001</v>
      </c>
    </row>
    <row r="42" spans="1:8" s="4" customFormat="1" ht="21" customHeight="1" x14ac:dyDescent="0.25">
      <c r="A42" s="55">
        <v>36</v>
      </c>
      <c r="B42" s="9" t="s">
        <v>68</v>
      </c>
      <c r="C42" s="5" t="s">
        <v>69</v>
      </c>
      <c r="D42" s="52" t="s">
        <v>67</v>
      </c>
      <c r="E42" s="53" t="s">
        <v>153</v>
      </c>
      <c r="F42" s="36">
        <v>30700</v>
      </c>
      <c r="G42" s="53" t="s">
        <v>185</v>
      </c>
      <c r="H42" s="86">
        <f>(F42-'GIA XUONG'!F42)/'GIA XUONG'!F42</f>
        <v>0.22800000000000001</v>
      </c>
    </row>
    <row r="43" spans="1:8" s="4" customFormat="1" ht="21" customHeight="1" x14ac:dyDescent="0.25">
      <c r="A43" s="55">
        <v>37</v>
      </c>
      <c r="B43" s="9" t="s">
        <v>70</v>
      </c>
      <c r="C43" s="5" t="s">
        <v>71</v>
      </c>
      <c r="D43" s="52" t="s">
        <v>67</v>
      </c>
      <c r="E43" s="53" t="s">
        <v>153</v>
      </c>
      <c r="F43" s="36">
        <v>30100</v>
      </c>
      <c r="G43" s="53" t="s">
        <v>185</v>
      </c>
      <c r="H43" s="86">
        <f>(F43-'GIA XUONG'!F43)/'GIA XUONG'!F43</f>
        <v>0.20399999999999999</v>
      </c>
    </row>
    <row r="44" spans="1:8" s="4" customFormat="1" ht="21" customHeight="1" x14ac:dyDescent="0.25">
      <c r="A44" s="55">
        <v>38</v>
      </c>
      <c r="B44" s="9" t="s">
        <v>72</v>
      </c>
      <c r="C44" s="5" t="s">
        <v>69</v>
      </c>
      <c r="D44" s="52" t="s">
        <v>16</v>
      </c>
      <c r="E44" s="53" t="s">
        <v>153</v>
      </c>
      <c r="F44" s="36">
        <v>32100</v>
      </c>
      <c r="G44" s="53" t="s">
        <v>212</v>
      </c>
      <c r="H44" s="86">
        <f>(F44-'GIA XUONG'!F44)/'GIA XUONG'!F44</f>
        <v>0.15467625899280577</v>
      </c>
    </row>
    <row r="45" spans="1:8" s="4" customFormat="1" ht="21" customHeight="1" x14ac:dyDescent="0.25">
      <c r="A45" s="55">
        <v>39</v>
      </c>
      <c r="B45" s="9" t="s">
        <v>73</v>
      </c>
      <c r="C45" s="5" t="s">
        <v>66</v>
      </c>
      <c r="D45" s="52" t="s">
        <v>16</v>
      </c>
      <c r="E45" s="53" t="s">
        <v>153</v>
      </c>
      <c r="F45" s="36">
        <v>32100</v>
      </c>
      <c r="G45" s="53" t="s">
        <v>212</v>
      </c>
      <c r="H45" s="86">
        <f>(F45-'GIA XUONG'!F45)/'GIA XUONG'!F45</f>
        <v>0.15467625899280577</v>
      </c>
    </row>
    <row r="46" spans="1:8" s="4" customFormat="1" ht="21" customHeight="1" x14ac:dyDescent="0.25">
      <c r="A46" s="55">
        <v>40</v>
      </c>
      <c r="B46" s="9" t="s">
        <v>74</v>
      </c>
      <c r="C46" s="5" t="s">
        <v>71</v>
      </c>
      <c r="D46" s="52" t="s">
        <v>16</v>
      </c>
      <c r="E46" s="53" t="s">
        <v>153</v>
      </c>
      <c r="F46" s="36">
        <v>31500</v>
      </c>
      <c r="G46" s="53" t="s">
        <v>212</v>
      </c>
      <c r="H46" s="86">
        <f>(F46-'GIA XUONG'!F46)/'GIA XUONG'!F46</f>
        <v>0.13309352517985612</v>
      </c>
    </row>
    <row r="47" spans="1:8" s="4" customFormat="1" ht="21" customHeight="1" x14ac:dyDescent="0.25">
      <c r="A47" s="55">
        <v>41</v>
      </c>
      <c r="B47" s="9" t="s">
        <v>75</v>
      </c>
      <c r="C47" s="5" t="s">
        <v>58</v>
      </c>
      <c r="D47" s="52" t="s">
        <v>76</v>
      </c>
      <c r="E47" s="53" t="s">
        <v>153</v>
      </c>
      <c r="F47" s="36">
        <v>26200</v>
      </c>
      <c r="G47" s="53" t="s">
        <v>212</v>
      </c>
      <c r="H47" s="86">
        <f>(F47-'GIA XUONG'!F47)/'GIA XUONG'!F47</f>
        <v>0.34358974358974359</v>
      </c>
    </row>
    <row r="48" spans="1:8" s="4" customFormat="1" ht="21" customHeight="1" x14ac:dyDescent="0.25">
      <c r="A48" s="55"/>
      <c r="B48" s="7"/>
      <c r="C48" s="10" t="s">
        <v>77</v>
      </c>
      <c r="D48" s="52"/>
      <c r="E48" s="52"/>
      <c r="F48" s="37"/>
      <c r="G48" s="53"/>
      <c r="H48" s="86" t="e">
        <f>(F48-'GIA XUONG'!F48)/'GIA XUONG'!F48</f>
        <v>#DIV/0!</v>
      </c>
    </row>
    <row r="49" spans="1:8" s="4" customFormat="1" ht="21" customHeight="1" x14ac:dyDescent="0.25">
      <c r="A49" s="55">
        <v>42</v>
      </c>
      <c r="B49" s="9" t="s">
        <v>78</v>
      </c>
      <c r="C49" s="5" t="s">
        <v>79</v>
      </c>
      <c r="D49" s="53" t="s">
        <v>16</v>
      </c>
      <c r="E49" s="53" t="s">
        <v>154</v>
      </c>
      <c r="F49" s="36">
        <v>43000</v>
      </c>
      <c r="G49" s="53" t="s">
        <v>185</v>
      </c>
      <c r="H49" s="86">
        <f>(F49-'GIA XUONG'!F49)/'GIA XUONG'!F49</f>
        <v>0.30303030303030304</v>
      </c>
    </row>
    <row r="50" spans="1:8" s="4" customFormat="1" ht="21" customHeight="1" x14ac:dyDescent="0.25">
      <c r="A50" s="55">
        <v>43</v>
      </c>
      <c r="B50" s="9" t="s">
        <v>80</v>
      </c>
      <c r="C50" s="5" t="s">
        <v>79</v>
      </c>
      <c r="D50" s="53" t="s">
        <v>48</v>
      </c>
      <c r="E50" s="53" t="s">
        <v>155</v>
      </c>
      <c r="F50" s="36">
        <v>19000</v>
      </c>
      <c r="G50" s="53" t="s">
        <v>185</v>
      </c>
      <c r="H50" s="86">
        <f>(F50-'GIA XUONG'!F50)/'GIA XUONG'!F50</f>
        <v>0.35714285714285715</v>
      </c>
    </row>
    <row r="51" spans="1:8" s="4" customFormat="1" ht="21" customHeight="1" x14ac:dyDescent="0.25">
      <c r="A51" s="55">
        <v>44</v>
      </c>
      <c r="B51" s="9" t="s">
        <v>81</v>
      </c>
      <c r="C51" s="5" t="s">
        <v>82</v>
      </c>
      <c r="D51" s="53" t="s">
        <v>83</v>
      </c>
      <c r="E51" s="53" t="s">
        <v>156</v>
      </c>
      <c r="F51" s="36">
        <v>79000</v>
      </c>
      <c r="G51" s="53" t="s">
        <v>213</v>
      </c>
      <c r="H51" s="86">
        <f>(F51-'GIA XUONG'!F51)/'GIA XUONG'!F51</f>
        <v>0.234375</v>
      </c>
    </row>
    <row r="52" spans="1:8" s="4" customFormat="1" ht="21" customHeight="1" x14ac:dyDescent="0.25">
      <c r="A52" s="55">
        <v>45</v>
      </c>
      <c r="B52" s="43" t="s">
        <v>128</v>
      </c>
      <c r="C52" s="32" t="s">
        <v>129</v>
      </c>
      <c r="D52" s="33" t="s">
        <v>83</v>
      </c>
      <c r="E52" s="53"/>
      <c r="F52" s="40"/>
      <c r="G52" s="53"/>
      <c r="H52" s="86" t="e">
        <f>(F52-'GIA XUONG'!F52)/'GIA XUONG'!F52</f>
        <v>#DIV/0!</v>
      </c>
    </row>
    <row r="53" spans="1:8" s="4" customFormat="1" ht="21" customHeight="1" x14ac:dyDescent="0.25">
      <c r="A53" s="55"/>
      <c r="B53" s="9"/>
      <c r="C53" s="10" t="s">
        <v>84</v>
      </c>
      <c r="D53" s="52"/>
      <c r="E53" s="52"/>
      <c r="F53" s="37"/>
      <c r="G53" s="53"/>
      <c r="H53" s="86" t="e">
        <f>(F53-'GIA XUONG'!F53)/'GIA XUONG'!F53</f>
        <v>#DIV/0!</v>
      </c>
    </row>
    <row r="54" spans="1:8" s="4" customFormat="1" ht="21" customHeight="1" x14ac:dyDescent="0.25">
      <c r="A54" s="55">
        <v>46</v>
      </c>
      <c r="B54" s="9" t="s">
        <v>85</v>
      </c>
      <c r="C54" s="5" t="s">
        <v>44</v>
      </c>
      <c r="D54" s="53" t="s">
        <v>16</v>
      </c>
      <c r="E54" s="53" t="s">
        <v>157</v>
      </c>
      <c r="F54" s="36">
        <v>46200</v>
      </c>
      <c r="G54" s="53" t="s">
        <v>185</v>
      </c>
      <c r="H54" s="86">
        <f>(F54-'GIA XUONG'!F54)/'GIA XUONG'!F54</f>
        <v>0.32758620689655171</v>
      </c>
    </row>
    <row r="55" spans="1:8" s="4" customFormat="1" ht="21" customHeight="1" x14ac:dyDescent="0.25">
      <c r="A55" s="55">
        <v>47</v>
      </c>
      <c r="B55" s="9" t="s">
        <v>86</v>
      </c>
      <c r="C55" s="5" t="s">
        <v>44</v>
      </c>
      <c r="D55" s="53" t="s">
        <v>48</v>
      </c>
      <c r="E55" s="53" t="s">
        <v>158</v>
      </c>
      <c r="F55" s="36">
        <v>20500</v>
      </c>
      <c r="G55" s="53" t="s">
        <v>185</v>
      </c>
      <c r="H55" s="86">
        <f>(F55-'GIA XUONG'!F55)/'GIA XUONG'!F55</f>
        <v>0.41379310344827586</v>
      </c>
    </row>
    <row r="56" spans="1:8" s="4" customFormat="1" ht="21" customHeight="1" x14ac:dyDescent="0.25">
      <c r="A56" s="55">
        <v>48</v>
      </c>
      <c r="B56" s="9" t="s">
        <v>87</v>
      </c>
      <c r="C56" s="5" t="s">
        <v>88</v>
      </c>
      <c r="D56" s="53" t="s">
        <v>83</v>
      </c>
      <c r="E56" s="53" t="s">
        <v>156</v>
      </c>
      <c r="F56" s="36">
        <v>84500</v>
      </c>
      <c r="G56" s="53" t="s">
        <v>213</v>
      </c>
      <c r="H56" s="86">
        <f>(F56-'GIA XUONG'!F56)/'GIA XUONG'!F56</f>
        <v>0.26119402985074625</v>
      </c>
    </row>
    <row r="57" spans="1:8" s="4" customFormat="1" ht="21" customHeight="1" x14ac:dyDescent="0.25">
      <c r="A57" s="55">
        <v>49</v>
      </c>
      <c r="B57" s="9" t="s">
        <v>89</v>
      </c>
      <c r="C57" s="5" t="s">
        <v>90</v>
      </c>
      <c r="D57" s="53" t="s">
        <v>16</v>
      </c>
      <c r="E57" s="53" t="s">
        <v>157</v>
      </c>
      <c r="F57" s="36">
        <v>46200</v>
      </c>
      <c r="G57" s="53" t="s">
        <v>185</v>
      </c>
      <c r="H57" s="86">
        <f>(F57-'GIA XUONG'!F57)/'GIA XUONG'!F57</f>
        <v>0.32758620689655171</v>
      </c>
    </row>
    <row r="58" spans="1:8" s="4" customFormat="1" ht="21" customHeight="1" x14ac:dyDescent="0.25">
      <c r="A58" s="55">
        <v>50</v>
      </c>
      <c r="B58" s="9" t="s">
        <v>91</v>
      </c>
      <c r="C58" s="5" t="s">
        <v>92</v>
      </c>
      <c r="D58" s="53" t="s">
        <v>16</v>
      </c>
      <c r="E58" s="53" t="s">
        <v>157</v>
      </c>
      <c r="F58" s="36">
        <v>46200</v>
      </c>
      <c r="G58" s="53" t="s">
        <v>185</v>
      </c>
      <c r="H58" s="86">
        <f>(F58-'GIA XUONG'!F58)/'GIA XUONG'!F58</f>
        <v>0.32758620689655171</v>
      </c>
    </row>
    <row r="59" spans="1:8" s="4" customFormat="1" ht="21" customHeight="1" x14ac:dyDescent="0.25">
      <c r="A59" s="55">
        <v>51</v>
      </c>
      <c r="B59" s="9" t="s">
        <v>93</v>
      </c>
      <c r="C59" s="5" t="s">
        <v>94</v>
      </c>
      <c r="D59" s="53" t="s">
        <v>16</v>
      </c>
      <c r="E59" s="53" t="s">
        <v>157</v>
      </c>
      <c r="F59" s="36">
        <v>46200</v>
      </c>
      <c r="G59" s="53" t="s">
        <v>185</v>
      </c>
      <c r="H59" s="86">
        <f>(F59-'GIA XUONG'!F59)/'GIA XUONG'!F59</f>
        <v>0.32758620689655171</v>
      </c>
    </row>
    <row r="60" spans="1:8" s="4" customFormat="1" ht="21" customHeight="1" x14ac:dyDescent="0.25">
      <c r="A60" s="55">
        <v>52</v>
      </c>
      <c r="B60" s="9" t="s">
        <v>95</v>
      </c>
      <c r="C60" s="5" t="s">
        <v>96</v>
      </c>
      <c r="D60" s="53" t="s">
        <v>16</v>
      </c>
      <c r="E60" s="53" t="s">
        <v>157</v>
      </c>
      <c r="F60" s="36">
        <v>46200</v>
      </c>
      <c r="G60" s="53" t="s">
        <v>185</v>
      </c>
      <c r="H60" s="86">
        <f>(F60-'GIA XUONG'!F60)/'GIA XUONG'!F60</f>
        <v>0.32758620689655171</v>
      </c>
    </row>
    <row r="61" spans="1:8" s="4" customFormat="1" ht="21" customHeight="1" x14ac:dyDescent="0.25">
      <c r="A61" s="55"/>
      <c r="B61" s="9"/>
      <c r="C61" s="75" t="s">
        <v>186</v>
      </c>
      <c r="D61" s="53"/>
      <c r="E61" s="53"/>
      <c r="F61" s="38"/>
      <c r="G61" s="53"/>
      <c r="H61" s="86" t="e">
        <f>(F61-'GIA XUONG'!F61)/'GIA XUONG'!F61</f>
        <v>#DIV/0!</v>
      </c>
    </row>
    <row r="62" spans="1:8" s="4" customFormat="1" ht="21" customHeight="1" x14ac:dyDescent="0.25">
      <c r="A62" s="55">
        <v>53</v>
      </c>
      <c r="B62" s="9" t="s">
        <v>187</v>
      </c>
      <c r="C62" s="5" t="s">
        <v>188</v>
      </c>
      <c r="D62" s="53" t="s">
        <v>189</v>
      </c>
      <c r="E62" s="53" t="s">
        <v>155</v>
      </c>
      <c r="F62" s="74">
        <v>11600</v>
      </c>
      <c r="G62" s="53" t="s">
        <v>185</v>
      </c>
      <c r="H62" s="86">
        <f>(F62-'GIA XUONG'!F62)/'GIA XUONG'!F62</f>
        <v>0.13725490196078433</v>
      </c>
    </row>
    <row r="63" spans="1:8" s="4" customFormat="1" ht="21" customHeight="1" x14ac:dyDescent="0.25">
      <c r="A63" s="55">
        <v>54</v>
      </c>
      <c r="B63" s="9" t="s">
        <v>190</v>
      </c>
      <c r="C63" s="5" t="s">
        <v>191</v>
      </c>
      <c r="D63" s="53" t="s">
        <v>48</v>
      </c>
      <c r="E63" s="53" t="s">
        <v>155</v>
      </c>
      <c r="F63" s="74">
        <v>15200</v>
      </c>
      <c r="G63" s="53" t="s">
        <v>185</v>
      </c>
      <c r="H63" s="86">
        <f>(F63-'GIA XUONG'!F63)/'GIA XUONG'!F63</f>
        <v>0.11764705882352941</v>
      </c>
    </row>
    <row r="64" spans="1:8" s="4" customFormat="1" ht="21" customHeight="1" x14ac:dyDescent="0.25">
      <c r="A64" s="55">
        <v>55</v>
      </c>
      <c r="B64" s="9" t="s">
        <v>192</v>
      </c>
      <c r="C64" s="5" t="s">
        <v>193</v>
      </c>
      <c r="D64" s="53" t="s">
        <v>48</v>
      </c>
      <c r="E64" s="53" t="s">
        <v>155</v>
      </c>
      <c r="F64" s="74">
        <v>15200</v>
      </c>
      <c r="G64" s="53" t="s">
        <v>185</v>
      </c>
      <c r="H64" s="86">
        <f>(F64-'GIA XUONG'!F64)/'GIA XUONG'!F64</f>
        <v>0.11764705882352941</v>
      </c>
    </row>
    <row r="65" spans="1:8" s="4" customFormat="1" ht="21" customHeight="1" x14ac:dyDescent="0.25">
      <c r="A65" s="55">
        <v>56</v>
      </c>
      <c r="B65" s="9" t="s">
        <v>194</v>
      </c>
      <c r="C65" s="5" t="s">
        <v>195</v>
      </c>
      <c r="D65" s="53" t="s">
        <v>48</v>
      </c>
      <c r="E65" s="53" t="s">
        <v>155</v>
      </c>
      <c r="F65" s="74">
        <v>15200</v>
      </c>
      <c r="G65" s="53" t="s">
        <v>185</v>
      </c>
      <c r="H65" s="86">
        <f>(F65-'GIA XUONG'!F65)/'GIA XUONG'!F65</f>
        <v>0.11764705882352941</v>
      </c>
    </row>
    <row r="66" spans="1:8" s="4" customFormat="1" ht="21" customHeight="1" x14ac:dyDescent="0.25">
      <c r="A66" s="55">
        <v>57</v>
      </c>
      <c r="B66" s="9" t="s">
        <v>196</v>
      </c>
      <c r="C66" s="5" t="s">
        <v>197</v>
      </c>
      <c r="D66" s="53" t="s">
        <v>48</v>
      </c>
      <c r="E66" s="53" t="s">
        <v>155</v>
      </c>
      <c r="F66" s="74">
        <v>15200</v>
      </c>
      <c r="G66" s="53" t="s">
        <v>185</v>
      </c>
      <c r="H66" s="86">
        <f>(F66-'GIA XUONG'!F66)/'GIA XUONG'!F66</f>
        <v>0.11764705882352941</v>
      </c>
    </row>
    <row r="67" spans="1:8" s="4" customFormat="1" ht="21" customHeight="1" x14ac:dyDescent="0.25">
      <c r="A67" s="55">
        <v>58</v>
      </c>
      <c r="B67" s="9" t="s">
        <v>198</v>
      </c>
      <c r="C67" s="5" t="s">
        <v>191</v>
      </c>
      <c r="D67" s="53" t="s">
        <v>4</v>
      </c>
      <c r="E67" s="53" t="s">
        <v>158</v>
      </c>
      <c r="F67" s="74">
        <v>22700</v>
      </c>
      <c r="G67" s="53" t="s">
        <v>185</v>
      </c>
      <c r="H67" s="86">
        <f>(F67-'GIA XUONG'!F67)/'GIA XUONG'!F67</f>
        <v>0.11274509803921569</v>
      </c>
    </row>
    <row r="68" spans="1:8" s="4" customFormat="1" ht="21" customHeight="1" x14ac:dyDescent="0.25">
      <c r="A68" s="55">
        <v>59</v>
      </c>
      <c r="B68" s="9" t="s">
        <v>199</v>
      </c>
      <c r="C68" s="5" t="s">
        <v>193</v>
      </c>
      <c r="D68" s="53" t="s">
        <v>4</v>
      </c>
      <c r="E68" s="53" t="s">
        <v>158</v>
      </c>
      <c r="F68" s="74">
        <v>22700</v>
      </c>
      <c r="G68" s="53" t="s">
        <v>185</v>
      </c>
      <c r="H68" s="86">
        <f>(F68-'GIA XUONG'!F68)/'GIA XUONG'!F68</f>
        <v>0.11274509803921569</v>
      </c>
    </row>
    <row r="69" spans="1:8" s="4" customFormat="1" ht="21" customHeight="1" x14ac:dyDescent="0.25">
      <c r="A69" s="55">
        <v>60</v>
      </c>
      <c r="B69" s="9" t="s">
        <v>200</v>
      </c>
      <c r="C69" s="5" t="s">
        <v>195</v>
      </c>
      <c r="D69" s="53" t="s">
        <v>4</v>
      </c>
      <c r="E69" s="53" t="s">
        <v>158</v>
      </c>
      <c r="F69" s="74">
        <v>22700</v>
      </c>
      <c r="G69" s="53" t="s">
        <v>185</v>
      </c>
      <c r="H69" s="86">
        <f>(F69-'GIA XUONG'!F69)/'GIA XUONG'!F69</f>
        <v>0.11274509803921569</v>
      </c>
    </row>
    <row r="70" spans="1:8" s="4" customFormat="1" ht="21" customHeight="1" x14ac:dyDescent="0.25">
      <c r="A70" s="55">
        <v>61</v>
      </c>
      <c r="B70" s="9" t="s">
        <v>201</v>
      </c>
      <c r="C70" s="5" t="s">
        <v>197</v>
      </c>
      <c r="D70" s="53" t="s">
        <v>4</v>
      </c>
      <c r="E70" s="53" t="s">
        <v>158</v>
      </c>
      <c r="F70" s="74">
        <v>22700</v>
      </c>
      <c r="G70" s="53" t="s">
        <v>185</v>
      </c>
      <c r="H70" s="86">
        <f>(F70-'GIA XUONG'!F70)/'GIA XUONG'!F70</f>
        <v>0.11274509803921569</v>
      </c>
    </row>
    <row r="71" spans="1:8" s="4" customFormat="1" ht="21" customHeight="1" x14ac:dyDescent="0.25">
      <c r="A71" s="55">
        <v>62</v>
      </c>
      <c r="B71" s="9" t="s">
        <v>202</v>
      </c>
      <c r="C71" s="5" t="s">
        <v>191</v>
      </c>
      <c r="D71" s="53" t="s">
        <v>67</v>
      </c>
      <c r="E71" s="53" t="s">
        <v>158</v>
      </c>
      <c r="F71" s="74">
        <v>33900</v>
      </c>
      <c r="G71" s="53" t="s">
        <v>185</v>
      </c>
      <c r="H71" s="86" t="e">
        <f>(F71-'GIA XUONG'!F71)/'GIA XUONG'!F71</f>
        <v>#DIV/0!</v>
      </c>
    </row>
    <row r="72" spans="1:8" s="4" customFormat="1" ht="21" customHeight="1" x14ac:dyDescent="0.25">
      <c r="A72" s="55">
        <v>63</v>
      </c>
      <c r="B72" s="9" t="s">
        <v>203</v>
      </c>
      <c r="C72" s="5" t="s">
        <v>193</v>
      </c>
      <c r="D72" s="53" t="s">
        <v>67</v>
      </c>
      <c r="E72" s="53" t="s">
        <v>158</v>
      </c>
      <c r="F72" s="74">
        <v>33900</v>
      </c>
      <c r="G72" s="53" t="s">
        <v>185</v>
      </c>
      <c r="H72" s="86" t="e">
        <f>(F72-'GIA XUONG'!F72)/'GIA XUONG'!F72</f>
        <v>#DIV/0!</v>
      </c>
    </row>
    <row r="73" spans="1:8" s="4" customFormat="1" ht="21" customHeight="1" x14ac:dyDescent="0.25">
      <c r="A73" s="55">
        <v>64</v>
      </c>
      <c r="B73" s="9" t="s">
        <v>204</v>
      </c>
      <c r="C73" s="5" t="s">
        <v>195</v>
      </c>
      <c r="D73" s="53" t="s">
        <v>67</v>
      </c>
      <c r="E73" s="53" t="s">
        <v>158</v>
      </c>
      <c r="F73" s="74">
        <v>33900</v>
      </c>
      <c r="G73" s="53" t="s">
        <v>185</v>
      </c>
      <c r="H73" s="86" t="e">
        <f>(F73-'GIA XUONG'!F73)/'GIA XUONG'!F73</f>
        <v>#DIV/0!</v>
      </c>
    </row>
    <row r="74" spans="1:8" s="4" customFormat="1" ht="21" customHeight="1" x14ac:dyDescent="0.25">
      <c r="A74" s="55">
        <v>65</v>
      </c>
      <c r="B74" s="9" t="s">
        <v>205</v>
      </c>
      <c r="C74" s="5" t="s">
        <v>197</v>
      </c>
      <c r="D74" s="53" t="s">
        <v>67</v>
      </c>
      <c r="E74" s="53" t="s">
        <v>158</v>
      </c>
      <c r="F74" s="74">
        <v>33900</v>
      </c>
      <c r="G74" s="53" t="s">
        <v>185</v>
      </c>
      <c r="H74" s="86" t="e">
        <f>(F74-'GIA XUONG'!F74)/'GIA XUONG'!F74</f>
        <v>#DIV/0!</v>
      </c>
    </row>
    <row r="75" spans="1:8" s="4" customFormat="1" ht="21" customHeight="1" x14ac:dyDescent="0.25">
      <c r="A75" s="55">
        <v>66</v>
      </c>
      <c r="B75" s="9" t="s">
        <v>206</v>
      </c>
      <c r="C75" s="5" t="s">
        <v>207</v>
      </c>
      <c r="D75" s="53" t="s">
        <v>208</v>
      </c>
      <c r="E75" s="53" t="s">
        <v>209</v>
      </c>
      <c r="F75" s="74">
        <v>75000</v>
      </c>
      <c r="G75" s="53" t="s">
        <v>185</v>
      </c>
      <c r="H75" s="86">
        <f>(F75-'GIA XUONG'!F75)/'GIA XUONG'!F75</f>
        <v>0.10294117647058823</v>
      </c>
    </row>
    <row r="76" spans="1:8" s="4" customFormat="1" ht="21" customHeight="1" x14ac:dyDescent="0.25">
      <c r="A76" s="55"/>
      <c r="B76" s="9"/>
      <c r="C76" s="10" t="s">
        <v>214</v>
      </c>
      <c r="D76" s="53"/>
      <c r="E76" s="53"/>
      <c r="F76" s="38"/>
      <c r="G76" s="53"/>
      <c r="H76" s="86" t="e">
        <f>(F76-'GIA XUONG'!F76)/'GIA XUONG'!F76</f>
        <v>#DIV/0!</v>
      </c>
    </row>
    <row r="77" spans="1:8" s="4" customFormat="1" ht="21" customHeight="1" x14ac:dyDescent="0.25">
      <c r="A77" s="55">
        <v>67</v>
      </c>
      <c r="B77" s="9" t="s">
        <v>98</v>
      </c>
      <c r="C77" s="5" t="s">
        <v>99</v>
      </c>
      <c r="D77" s="53" t="s">
        <v>83</v>
      </c>
      <c r="E77" s="53" t="s">
        <v>156</v>
      </c>
      <c r="F77" s="36">
        <v>66000</v>
      </c>
      <c r="G77" s="53" t="s">
        <v>213</v>
      </c>
      <c r="H77" s="86">
        <f>(F77-'GIA XUONG'!F77)/'GIA XUONG'!F77</f>
        <v>0.2</v>
      </c>
    </row>
    <row r="78" spans="1:8" s="4" customFormat="1" ht="21" customHeight="1" x14ac:dyDescent="0.25">
      <c r="A78" s="55">
        <v>68</v>
      </c>
      <c r="B78" s="9" t="s">
        <v>100</v>
      </c>
      <c r="C78" s="5" t="s">
        <v>101</v>
      </c>
      <c r="D78" s="53" t="s">
        <v>13</v>
      </c>
      <c r="E78" s="53" t="s">
        <v>153</v>
      </c>
      <c r="F78" s="36">
        <v>24500</v>
      </c>
      <c r="G78" s="53" t="s">
        <v>185</v>
      </c>
      <c r="H78" s="86">
        <f>(F78-'GIA XUONG'!F78)/'GIA XUONG'!F78</f>
        <v>0.42441860465116277</v>
      </c>
    </row>
    <row r="79" spans="1:8" s="4" customFormat="1" ht="21" customHeight="1" x14ac:dyDescent="0.25">
      <c r="A79" s="55">
        <v>69</v>
      </c>
      <c r="B79" s="9" t="s">
        <v>102</v>
      </c>
      <c r="C79" s="5" t="s">
        <v>103</v>
      </c>
      <c r="D79" s="53" t="s">
        <v>48</v>
      </c>
      <c r="E79" s="53" t="s">
        <v>155</v>
      </c>
      <c r="F79" s="36">
        <v>15900</v>
      </c>
      <c r="G79" s="53" t="s">
        <v>185</v>
      </c>
      <c r="H79" s="86">
        <f>(F79-'GIA XUONG'!F79)/'GIA XUONG'!F79</f>
        <v>0.34745762711864409</v>
      </c>
    </row>
    <row r="80" spans="1:8" s="4" customFormat="1" ht="21" customHeight="1" x14ac:dyDescent="0.25">
      <c r="A80" s="55">
        <v>70</v>
      </c>
      <c r="B80" s="9" t="s">
        <v>104</v>
      </c>
      <c r="C80" s="5" t="s">
        <v>105</v>
      </c>
      <c r="D80" s="53" t="s">
        <v>83</v>
      </c>
      <c r="E80" s="53" t="s">
        <v>156</v>
      </c>
      <c r="F80" s="36">
        <v>77000</v>
      </c>
      <c r="G80" s="53" t="s">
        <v>213</v>
      </c>
      <c r="H80" s="86">
        <f>(F80-'GIA XUONG'!F80)/'GIA XUONG'!F80</f>
        <v>0.18461538461538463</v>
      </c>
    </row>
    <row r="81" spans="1:8" ht="21" customHeight="1" x14ac:dyDescent="0.25">
      <c r="A81" s="55">
        <v>71</v>
      </c>
      <c r="B81" s="9" t="s">
        <v>106</v>
      </c>
      <c r="C81" s="5" t="s">
        <v>107</v>
      </c>
      <c r="D81" s="53" t="s">
        <v>48</v>
      </c>
      <c r="E81" s="53" t="s">
        <v>155</v>
      </c>
      <c r="F81" s="36">
        <v>18500</v>
      </c>
      <c r="G81" s="53" t="s">
        <v>185</v>
      </c>
      <c r="H81" s="86">
        <f>(F81-'GIA XUONG'!F81)/'GIA XUONG'!F81</f>
        <v>0.33093525179856115</v>
      </c>
    </row>
    <row r="82" spans="1:8" ht="21" customHeight="1" x14ac:dyDescent="0.25">
      <c r="A82" s="55">
        <v>72</v>
      </c>
      <c r="B82" s="9" t="s">
        <v>108</v>
      </c>
      <c r="C82" s="5" t="s">
        <v>103</v>
      </c>
      <c r="D82" s="53" t="s">
        <v>16</v>
      </c>
      <c r="E82" s="53" t="s">
        <v>154</v>
      </c>
      <c r="F82" s="36">
        <v>37700</v>
      </c>
      <c r="G82" s="53" t="s">
        <v>185</v>
      </c>
      <c r="H82" s="86">
        <f>(F82-'GIA XUONG'!F82)/'GIA XUONG'!F82</f>
        <v>0.32280701754385965</v>
      </c>
    </row>
    <row r="83" spans="1:8" ht="21" customHeight="1" x14ac:dyDescent="0.25">
      <c r="A83" s="55">
        <v>73</v>
      </c>
      <c r="B83" s="9" t="s">
        <v>109</v>
      </c>
      <c r="C83" s="5" t="s">
        <v>107</v>
      </c>
      <c r="D83" s="53" t="s">
        <v>16</v>
      </c>
      <c r="E83" s="53" t="s">
        <v>154</v>
      </c>
      <c r="F83" s="36">
        <v>43000</v>
      </c>
      <c r="G83" s="53" t="s">
        <v>185</v>
      </c>
      <c r="H83" s="86">
        <f>(F83-'GIA XUONG'!F83)/'GIA XUONG'!F83</f>
        <v>0.28358208955223879</v>
      </c>
    </row>
    <row r="84" spans="1:8" ht="21" customHeight="1" x14ac:dyDescent="0.25">
      <c r="A84" s="55">
        <v>74</v>
      </c>
      <c r="B84" s="9" t="s">
        <v>110</v>
      </c>
      <c r="C84" s="5" t="s">
        <v>111</v>
      </c>
      <c r="D84" s="53" t="s">
        <v>67</v>
      </c>
      <c r="E84" s="53" t="s">
        <v>154</v>
      </c>
      <c r="F84" s="36">
        <v>37700</v>
      </c>
      <c r="G84" s="53" t="s">
        <v>185</v>
      </c>
      <c r="H84" s="86">
        <f>(F84-'GIA XUONG'!F84)/'GIA XUONG'!F84</f>
        <v>0.33687943262411346</v>
      </c>
    </row>
    <row r="85" spans="1:8" ht="21" customHeight="1" x14ac:dyDescent="0.25">
      <c r="A85" s="55">
        <v>75</v>
      </c>
      <c r="B85" s="9" t="s">
        <v>112</v>
      </c>
      <c r="C85" s="5" t="s">
        <v>111</v>
      </c>
      <c r="D85" s="53" t="s">
        <v>83</v>
      </c>
      <c r="E85" s="53" t="s">
        <v>156</v>
      </c>
      <c r="F85" s="36">
        <v>73500</v>
      </c>
      <c r="G85" s="53" t="s">
        <v>213</v>
      </c>
      <c r="H85" s="86">
        <f>(F85-'GIA XUONG'!F85)/'GIA XUONG'!F85</f>
        <v>0.24155405405405406</v>
      </c>
    </row>
    <row r="86" spans="1:8" ht="21" customHeight="1" x14ac:dyDescent="0.25">
      <c r="A86" s="55">
        <v>76</v>
      </c>
      <c r="B86" s="9"/>
      <c r="C86" s="10" t="s">
        <v>264</v>
      </c>
      <c r="D86" s="53"/>
      <c r="E86" s="53"/>
      <c r="F86" s="36"/>
      <c r="G86" s="53"/>
      <c r="H86" s="86"/>
    </row>
    <row r="87" spans="1:8" ht="21" customHeight="1" x14ac:dyDescent="0.25">
      <c r="A87" s="55">
        <v>77</v>
      </c>
      <c r="B87" s="9" t="s">
        <v>252</v>
      </c>
      <c r="C87" s="5" t="s">
        <v>253</v>
      </c>
      <c r="D87" s="53" t="s">
        <v>254</v>
      </c>
      <c r="E87" s="53" t="s">
        <v>255</v>
      </c>
      <c r="F87" s="36">
        <v>18500</v>
      </c>
      <c r="G87" s="93" t="s">
        <v>266</v>
      </c>
      <c r="H87" s="86"/>
    </row>
    <row r="88" spans="1:8" ht="21" customHeight="1" x14ac:dyDescent="0.25">
      <c r="A88" s="55">
        <v>78</v>
      </c>
      <c r="B88" s="9" t="s">
        <v>256</v>
      </c>
      <c r="C88" s="5" t="s">
        <v>257</v>
      </c>
      <c r="D88" s="53" t="s">
        <v>254</v>
      </c>
      <c r="E88" s="53" t="s">
        <v>255</v>
      </c>
      <c r="F88" s="36">
        <v>18500</v>
      </c>
      <c r="G88" s="93" t="s">
        <v>266</v>
      </c>
      <c r="H88" s="86"/>
    </row>
    <row r="89" spans="1:8" ht="21" customHeight="1" x14ac:dyDescent="0.25">
      <c r="A89" s="55">
        <v>79</v>
      </c>
      <c r="B89" s="9" t="s">
        <v>258</v>
      </c>
      <c r="C89" s="5" t="s">
        <v>259</v>
      </c>
      <c r="D89" s="53" t="s">
        <v>254</v>
      </c>
      <c r="E89" s="53" t="s">
        <v>255</v>
      </c>
      <c r="F89" s="36">
        <v>18500</v>
      </c>
      <c r="G89" s="93" t="s">
        <v>266</v>
      </c>
      <c r="H89" s="86"/>
    </row>
    <row r="90" spans="1:8" ht="21" customHeight="1" x14ac:dyDescent="0.25">
      <c r="A90" s="55">
        <v>80</v>
      </c>
      <c r="B90" s="9" t="s">
        <v>260</v>
      </c>
      <c r="C90" s="5" t="s">
        <v>261</v>
      </c>
      <c r="D90" s="53" t="s">
        <v>254</v>
      </c>
      <c r="E90" s="53" t="s">
        <v>255</v>
      </c>
      <c r="F90" s="36">
        <v>18500</v>
      </c>
      <c r="G90" s="93" t="s">
        <v>266</v>
      </c>
      <c r="H90" s="86"/>
    </row>
    <row r="91" spans="1:8" ht="21" customHeight="1" x14ac:dyDescent="0.25">
      <c r="A91" s="55">
        <v>81</v>
      </c>
      <c r="B91" s="9" t="s">
        <v>262</v>
      </c>
      <c r="C91" s="5" t="s">
        <v>263</v>
      </c>
      <c r="D91" s="53" t="s">
        <v>254</v>
      </c>
      <c r="E91" s="53" t="s">
        <v>255</v>
      </c>
      <c r="F91" s="36">
        <v>18500</v>
      </c>
      <c r="G91" s="93" t="s">
        <v>266</v>
      </c>
      <c r="H91" s="86"/>
    </row>
    <row r="92" spans="1:8" ht="21" customHeight="1" x14ac:dyDescent="0.25">
      <c r="A92" s="55"/>
      <c r="B92" s="9"/>
      <c r="C92" s="10" t="s">
        <v>265</v>
      </c>
      <c r="D92" s="53"/>
      <c r="E92" s="53"/>
      <c r="F92" s="38"/>
      <c r="G92" s="31"/>
      <c r="H92" s="86" t="e">
        <f>(F92-'GIA XUONG'!F92)/'GIA XUONG'!F92</f>
        <v>#DIV/0!</v>
      </c>
    </row>
    <row r="93" spans="1:8" ht="21" customHeight="1" x14ac:dyDescent="0.25">
      <c r="A93" s="55">
        <v>82</v>
      </c>
      <c r="B93" s="9" t="s">
        <v>114</v>
      </c>
      <c r="C93" s="5" t="s">
        <v>115</v>
      </c>
      <c r="D93" s="53" t="s">
        <v>76</v>
      </c>
      <c r="E93" s="53" t="s">
        <v>155</v>
      </c>
      <c r="F93" s="36">
        <v>25600</v>
      </c>
      <c r="G93" s="53" t="s">
        <v>231</v>
      </c>
      <c r="H93" s="86">
        <f>(F93-'GIA XUONG'!F93)/'GIA XUONG'!F93</f>
        <v>0.42222222222222222</v>
      </c>
    </row>
    <row r="94" spans="1:8" ht="21" customHeight="1" x14ac:dyDescent="0.25">
      <c r="A94" s="55">
        <v>83</v>
      </c>
      <c r="B94" s="9" t="s">
        <v>116</v>
      </c>
      <c r="C94" s="5" t="s">
        <v>117</v>
      </c>
      <c r="D94" s="53" t="s">
        <v>67</v>
      </c>
      <c r="E94" s="53" t="s">
        <v>158</v>
      </c>
      <c r="F94" s="36">
        <v>30700</v>
      </c>
      <c r="G94" s="53" t="s">
        <v>232</v>
      </c>
      <c r="H94" s="86">
        <f>(F94-'GIA XUONG'!F94)/'GIA XUONG'!F94</f>
        <v>0.39545454545454545</v>
      </c>
    </row>
    <row r="95" spans="1:8" ht="21" customHeight="1" x14ac:dyDescent="0.25">
      <c r="A95" s="55">
        <v>84</v>
      </c>
      <c r="B95" s="9" t="s">
        <v>177</v>
      </c>
      <c r="C95" s="5" t="s">
        <v>273</v>
      </c>
      <c r="D95" s="53" t="s">
        <v>4</v>
      </c>
      <c r="E95" s="53" t="s">
        <v>210</v>
      </c>
      <c r="F95" s="36">
        <v>49000</v>
      </c>
      <c r="G95" s="53"/>
      <c r="H95" s="86"/>
    </row>
    <row r="96" spans="1:8" ht="21" customHeight="1" x14ac:dyDescent="0.25">
      <c r="A96" s="55">
        <v>85</v>
      </c>
      <c r="B96" s="9" t="s">
        <v>130</v>
      </c>
      <c r="C96" s="5" t="s">
        <v>131</v>
      </c>
      <c r="D96" s="53" t="s">
        <v>36</v>
      </c>
      <c r="E96" s="53"/>
      <c r="F96" s="36">
        <v>53000</v>
      </c>
      <c r="G96" s="53"/>
      <c r="H96" s="86"/>
    </row>
    <row r="97" spans="1:8" ht="21" customHeight="1" x14ac:dyDescent="0.25">
      <c r="A97" s="55">
        <v>86</v>
      </c>
      <c r="B97" s="9" t="s">
        <v>132</v>
      </c>
      <c r="C97" s="5" t="s">
        <v>133</v>
      </c>
      <c r="D97" s="53" t="s">
        <v>83</v>
      </c>
      <c r="E97" s="53" t="s">
        <v>156</v>
      </c>
      <c r="F97" s="36">
        <v>84700</v>
      </c>
      <c r="G97" s="53"/>
      <c r="H97" s="86"/>
    </row>
    <row r="98" spans="1:8" ht="21" customHeight="1" x14ac:dyDescent="0.25">
      <c r="A98" s="55">
        <v>87</v>
      </c>
      <c r="B98" s="9" t="s">
        <v>134</v>
      </c>
      <c r="C98" s="5" t="s">
        <v>135</v>
      </c>
      <c r="D98" s="53" t="s">
        <v>48</v>
      </c>
      <c r="E98" s="53" t="s">
        <v>155</v>
      </c>
      <c r="F98" s="36">
        <v>18200</v>
      </c>
      <c r="G98" s="53"/>
      <c r="H98" s="86"/>
    </row>
    <row r="99" spans="1:8" ht="21" customHeight="1" x14ac:dyDescent="0.25">
      <c r="A99" s="55">
        <v>88</v>
      </c>
      <c r="B99" s="9" t="s">
        <v>136</v>
      </c>
      <c r="C99" s="5" t="s">
        <v>135</v>
      </c>
      <c r="D99" s="53" t="s">
        <v>16</v>
      </c>
      <c r="E99" s="53" t="s">
        <v>211</v>
      </c>
      <c r="F99" s="36">
        <v>42900</v>
      </c>
      <c r="G99" s="53"/>
      <c r="H99" s="86"/>
    </row>
    <row r="100" spans="1:8" ht="23.25" customHeight="1" x14ac:dyDescent="0.25">
      <c r="A100" s="46"/>
      <c r="B100" s="57"/>
      <c r="C100" s="57"/>
      <c r="D100" s="57"/>
      <c r="E100" s="46"/>
      <c r="F100" s="57"/>
      <c r="G100" s="57"/>
    </row>
    <row r="101" spans="1:8" ht="19.5" customHeight="1" x14ac:dyDescent="0.25"/>
    <row r="102" spans="1:8" ht="19.5" customHeight="1" x14ac:dyDescent="0.25"/>
    <row r="103" spans="1:8" ht="19.5" customHeight="1" x14ac:dyDescent="0.25"/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5"/>
  <sheetViews>
    <sheetView zoomScale="115" zoomScaleNormal="115" workbookViewId="0"/>
  </sheetViews>
  <sheetFormatPr defaultRowHeight="18.75" customHeight="1" x14ac:dyDescent="0.25"/>
  <cols>
    <col min="1" max="1" width="17.85546875" style="2" customWidth="1"/>
    <col min="2" max="2" width="18.42578125" style="2" customWidth="1"/>
    <col min="3" max="3" width="17.5703125" style="2" customWidth="1"/>
    <col min="4" max="16384" width="9.140625" style="2"/>
  </cols>
  <sheetData>
    <row r="1" spans="1:3" ht="25.5" customHeight="1" x14ac:dyDescent="0.25">
      <c r="A1" s="21"/>
    </row>
    <row r="2" spans="1:3" ht="30.75" customHeight="1" x14ac:dyDescent="0.25">
      <c r="A2" s="97" t="s">
        <v>143</v>
      </c>
      <c r="B2" s="97"/>
      <c r="C2" s="97"/>
    </row>
    <row r="3" spans="1:3" ht="24.75" customHeight="1" x14ac:dyDescent="0.25">
      <c r="A3" s="98" t="s">
        <v>240</v>
      </c>
      <c r="B3" s="98"/>
      <c r="C3" s="98"/>
    </row>
    <row r="4" spans="1:3" s="4" customFormat="1" ht="27.75" customHeight="1" x14ac:dyDescent="0.25">
      <c r="A4" s="99" t="s">
        <v>139</v>
      </c>
      <c r="B4" s="99" t="s">
        <v>160</v>
      </c>
      <c r="C4" s="95" t="s">
        <v>178</v>
      </c>
    </row>
    <row r="5" spans="1:3" s="4" customFormat="1" ht="27.75" customHeight="1" x14ac:dyDescent="0.25">
      <c r="A5" s="100"/>
      <c r="B5" s="100"/>
      <c r="C5" s="66" t="s">
        <v>179</v>
      </c>
    </row>
    <row r="6" spans="1:3" s="4" customFormat="1" ht="27.75" customHeight="1" x14ac:dyDescent="0.25">
      <c r="A6" s="17" t="s">
        <v>138</v>
      </c>
      <c r="B6" s="18">
        <f>'SO BAN HCM'!H2</f>
        <v>68574000</v>
      </c>
      <c r="C6" s="18">
        <f>(B6*6%)</f>
        <v>4114440</v>
      </c>
    </row>
    <row r="7" spans="1:3" s="4" customFormat="1" ht="27.75" customHeight="1" x14ac:dyDescent="0.25">
      <c r="A7" s="17" t="s">
        <v>140</v>
      </c>
      <c r="B7" s="18">
        <f>'SO BAN MIEN TAY'!W2</f>
        <v>571412000</v>
      </c>
      <c r="C7" s="18">
        <f t="shared" ref="C7:C12" si="0">(B7*6%)</f>
        <v>34284720</v>
      </c>
    </row>
    <row r="8" spans="1:3" s="4" customFormat="1" ht="27.75" customHeight="1" x14ac:dyDescent="0.25">
      <c r="A8" s="17" t="s">
        <v>141</v>
      </c>
      <c r="B8" s="18">
        <f>'SO BAN MIEN DONG'!Q2</f>
        <v>408341000</v>
      </c>
      <c r="C8" s="18">
        <f t="shared" si="0"/>
        <v>24500460</v>
      </c>
    </row>
    <row r="9" spans="1:3" s="51" customFormat="1" ht="27.75" customHeight="1" x14ac:dyDescent="0.25">
      <c r="A9" s="17" t="s">
        <v>162</v>
      </c>
      <c r="B9" s="18">
        <f>'SO BAN TAY NGUYEN'!N2</f>
        <v>338596000</v>
      </c>
      <c r="C9" s="18">
        <f t="shared" si="0"/>
        <v>20315760</v>
      </c>
    </row>
    <row r="10" spans="1:3" s="51" customFormat="1" ht="27.75" customHeight="1" x14ac:dyDescent="0.25">
      <c r="A10" s="17" t="s">
        <v>163</v>
      </c>
      <c r="B10" s="18">
        <f>'SO BAN MIEN TRUNG'!J2</f>
        <v>118795000</v>
      </c>
      <c r="C10" s="18">
        <f t="shared" si="0"/>
        <v>7127700</v>
      </c>
    </row>
    <row r="11" spans="1:3" s="51" customFormat="1" ht="27.75" customHeight="1" x14ac:dyDescent="0.25">
      <c r="A11" s="17" t="s">
        <v>180</v>
      </c>
      <c r="B11" s="18" t="e">
        <f>#REF!</f>
        <v>#REF!</v>
      </c>
      <c r="C11" s="18" t="e">
        <f>B11*10%</f>
        <v>#REF!</v>
      </c>
    </row>
    <row r="12" spans="1:3" s="51" customFormat="1" ht="27.75" customHeight="1" x14ac:dyDescent="0.25">
      <c r="A12" s="17" t="s">
        <v>239</v>
      </c>
      <c r="B12" s="18">
        <f>'SO VP'!L2</f>
        <v>91399000</v>
      </c>
      <c r="C12" s="18">
        <f t="shared" si="0"/>
        <v>5483940</v>
      </c>
    </row>
    <row r="13" spans="1:3" s="4" customFormat="1" ht="10.5" customHeight="1" x14ac:dyDescent="0.25">
      <c r="A13" s="27"/>
      <c r="B13" s="28"/>
      <c r="C13" s="28"/>
    </row>
    <row r="14" spans="1:3" s="4" customFormat="1" ht="32.25" customHeight="1" x14ac:dyDescent="0.25">
      <c r="A14" s="19" t="s">
        <v>142</v>
      </c>
      <c r="B14" s="20" t="e">
        <f>SUM(B6:B13)</f>
        <v>#REF!</v>
      </c>
      <c r="C14" s="20" t="e">
        <f>SUM(C6:C13)</f>
        <v>#REF!</v>
      </c>
    </row>
    <row r="15" spans="1:3" s="4" customFormat="1" ht="15.75" x14ac:dyDescent="0.25"/>
  </sheetData>
  <mergeCells count="4">
    <mergeCell ref="A2:C2"/>
    <mergeCell ref="A3:C3"/>
    <mergeCell ref="A4:A5"/>
    <mergeCell ref="B4:B5"/>
  </mergeCells>
  <pageMargins left="0" right="0" top="0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04"/>
  <sheetViews>
    <sheetView workbookViewId="0">
      <pane xSplit="2" ySplit="6" topLeftCell="C11" activePane="bottomRight" state="frozen"/>
      <selection pane="topRight" activeCell="C1" sqref="C1"/>
      <selection pane="bottomLeft" activeCell="A7" sqref="A7"/>
      <selection pane="bottomRight" activeCell="G108" sqref="G108:G111"/>
    </sheetView>
  </sheetViews>
  <sheetFormatPr defaultColWidth="9" defaultRowHeight="15" x14ac:dyDescent="0.25"/>
  <cols>
    <col min="1" max="1" width="8.140625" style="1" bestFit="1" customWidth="1"/>
    <col min="2" max="2" width="27" style="2" customWidth="1"/>
    <col min="3" max="3" width="14" style="2" customWidth="1"/>
    <col min="4" max="10" width="11.7109375" style="2" customWidth="1"/>
    <col min="11" max="11" width="9.140625" style="2" customWidth="1"/>
    <col min="12" max="12" width="14.85546875" style="3" customWidth="1"/>
    <col min="13" max="16384" width="9" style="2"/>
  </cols>
  <sheetData>
    <row r="1" spans="1:12" ht="31.5" customHeight="1" x14ac:dyDescent="0.25">
      <c r="A1" s="11" t="s">
        <v>122</v>
      </c>
      <c r="B1" s="11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31.5" customHeight="1" x14ac:dyDescent="0.25">
      <c r="A2" s="64" t="s">
        <v>246</v>
      </c>
      <c r="B2" s="65"/>
      <c r="C2" s="29" t="s">
        <v>144</v>
      </c>
      <c r="D2" s="12">
        <f>SUMPRODUCT('GIA BAN'!$F$4:$F$99,D8:D103)</f>
        <v>27840000</v>
      </c>
      <c r="E2" s="12">
        <f>SUMPRODUCT('GIA BAN'!$F$4:$F$99,E8:E103)</f>
        <v>7847000</v>
      </c>
      <c r="F2" s="12">
        <f>SUMPRODUCT('GIA BAN'!$F$4:$F$99,F8:F103)</f>
        <v>6960000</v>
      </c>
      <c r="G2" s="12">
        <f>SUMPRODUCT('GIA BAN'!$F$4:$F$99,G8:G103)</f>
        <v>12105000</v>
      </c>
      <c r="H2" s="12">
        <f>SUMPRODUCT('GIA BAN'!$F$4:$F$99,H8:H103)</f>
        <v>2862000</v>
      </c>
      <c r="I2" s="12">
        <f>SUMPRODUCT('GIA BAN'!$F$4:$F$99,I8:I103)</f>
        <v>18640000</v>
      </c>
      <c r="J2" s="12">
        <f>SUMPRODUCT('GIA BAN'!$F$4:$F$99,J8:J103)</f>
        <v>15145000</v>
      </c>
      <c r="K2" s="26"/>
      <c r="L2" s="49">
        <f>SUM(D2:J2)</f>
        <v>91399000</v>
      </c>
    </row>
    <row r="3" spans="1:12" ht="31.5" customHeight="1" x14ac:dyDescent="0.25">
      <c r="A3" s="16"/>
      <c r="B3" s="16"/>
      <c r="C3" s="30" t="s">
        <v>145</v>
      </c>
      <c r="D3" s="22">
        <f>D2-(D2*10%)</f>
        <v>25056000</v>
      </c>
      <c r="E3" s="22">
        <f t="shared" ref="E3:J3" si="0">E2-(E2*10%)</f>
        <v>7062300</v>
      </c>
      <c r="F3" s="22">
        <f t="shared" si="0"/>
        <v>6264000</v>
      </c>
      <c r="G3" s="22">
        <f t="shared" si="0"/>
        <v>10894500</v>
      </c>
      <c r="H3" s="22">
        <f t="shared" si="0"/>
        <v>2575800</v>
      </c>
      <c r="I3" s="22">
        <f t="shared" si="0"/>
        <v>16776000</v>
      </c>
      <c r="J3" s="22">
        <f t="shared" si="0"/>
        <v>13630500</v>
      </c>
      <c r="K3" s="26"/>
      <c r="L3" s="50">
        <f>SUM(D3:J3)</f>
        <v>82259100</v>
      </c>
    </row>
    <row r="4" spans="1:12" s="51" customFormat="1" ht="29.25" customHeight="1" x14ac:dyDescent="0.25">
      <c r="A4" s="101" t="s">
        <v>120</v>
      </c>
      <c r="B4" s="103" t="s">
        <v>0</v>
      </c>
      <c r="C4" s="105" t="s">
        <v>146</v>
      </c>
      <c r="D4" s="92">
        <v>42859</v>
      </c>
      <c r="E4" s="92">
        <v>42864</v>
      </c>
      <c r="F4" s="92">
        <v>42866</v>
      </c>
      <c r="G4" s="92">
        <v>42866</v>
      </c>
      <c r="H4" s="92">
        <v>42870</v>
      </c>
      <c r="I4" s="92">
        <v>42873</v>
      </c>
      <c r="J4" s="92">
        <v>42873</v>
      </c>
      <c r="K4" s="107"/>
      <c r="L4" s="107"/>
    </row>
    <row r="5" spans="1:12" s="51" customFormat="1" ht="29.25" customHeight="1" x14ac:dyDescent="0.25">
      <c r="A5" s="102"/>
      <c r="B5" s="104"/>
      <c r="C5" s="106"/>
      <c r="D5" s="62"/>
      <c r="E5" s="62"/>
      <c r="F5" s="62"/>
      <c r="G5" s="62"/>
      <c r="H5" s="62"/>
      <c r="I5" s="62"/>
      <c r="J5" s="62"/>
      <c r="K5" s="68" t="s">
        <v>229</v>
      </c>
      <c r="L5" s="67" t="s">
        <v>159</v>
      </c>
    </row>
    <row r="6" spans="1:12" s="51" customFormat="1" ht="12.75" customHeight="1" x14ac:dyDescent="0.25">
      <c r="A6" s="89">
        <v>1</v>
      </c>
      <c r="B6" s="90">
        <v>2</v>
      </c>
      <c r="C6" s="89">
        <v>3</v>
      </c>
      <c r="D6" s="90">
        <v>4</v>
      </c>
      <c r="E6" s="89">
        <v>5</v>
      </c>
      <c r="F6" s="90">
        <v>6</v>
      </c>
      <c r="G6" s="89">
        <v>7</v>
      </c>
      <c r="H6" s="90">
        <v>8</v>
      </c>
      <c r="I6" s="89">
        <v>9</v>
      </c>
      <c r="J6" s="90">
        <v>10</v>
      </c>
      <c r="K6" s="89">
        <v>11</v>
      </c>
      <c r="L6" s="90">
        <v>12</v>
      </c>
    </row>
    <row r="7" spans="1:12" s="51" customFormat="1" ht="22.5" hidden="1" customHeight="1" x14ac:dyDescent="0.25">
      <c r="A7" s="10"/>
      <c r="B7" s="45" t="s">
        <v>1</v>
      </c>
      <c r="C7" s="46"/>
      <c r="D7" s="57"/>
      <c r="E7" s="57"/>
      <c r="F7" s="57"/>
      <c r="G7" s="57"/>
      <c r="H7" s="57"/>
      <c r="I7" s="57"/>
      <c r="J7" s="57"/>
      <c r="K7" s="48"/>
      <c r="L7" s="47"/>
    </row>
    <row r="8" spans="1:12" s="8" customFormat="1" ht="22.5" customHeight="1" x14ac:dyDescent="0.25">
      <c r="A8" s="9" t="s">
        <v>2</v>
      </c>
      <c r="B8" s="14" t="str">
        <f>VLOOKUP(A8,'GIA BAN'!B4:F79,2,0)</f>
        <v>Kẹo dừa sữa sầu riêng</v>
      </c>
      <c r="C8" s="53" t="str">
        <f>VLOOKUP(A8,'GIA BAN'!B4:F79,3,0)</f>
        <v>300gr</v>
      </c>
      <c r="D8" s="55"/>
      <c r="E8" s="55"/>
      <c r="F8" s="55"/>
      <c r="G8" s="55"/>
      <c r="H8" s="55"/>
      <c r="I8" s="55">
        <v>200</v>
      </c>
      <c r="J8" s="55">
        <v>150</v>
      </c>
      <c r="K8" s="44">
        <f t="shared" ref="K8:K39" si="1">SUM(D8:J8)</f>
        <v>350</v>
      </c>
      <c r="L8" s="34">
        <f>VLOOKUP(A8,'GIA BAN'!B4:F100,5,0)*K8</f>
        <v>8155000</v>
      </c>
    </row>
    <row r="9" spans="1:12" s="8" customFormat="1" ht="22.5" customHeight="1" x14ac:dyDescent="0.25">
      <c r="A9" s="9" t="s">
        <v>5</v>
      </c>
      <c r="B9" s="14" t="str">
        <f>VLOOKUP(A9,'GIA BAN'!B5:F80,2,0)</f>
        <v>Kẹo dừa sữa đậu phộng</v>
      </c>
      <c r="C9" s="53" t="str">
        <f>VLOOKUP(A9,'GIA BAN'!B5:F80,3,0)</f>
        <v>300gr</v>
      </c>
      <c r="D9" s="55"/>
      <c r="E9" s="55">
        <v>100</v>
      </c>
      <c r="F9" s="55"/>
      <c r="G9" s="55"/>
      <c r="H9" s="55"/>
      <c r="I9" s="55">
        <v>200</v>
      </c>
      <c r="J9" s="55">
        <v>350</v>
      </c>
      <c r="K9" s="44">
        <f t="shared" si="1"/>
        <v>650</v>
      </c>
      <c r="L9" s="34">
        <f>VLOOKUP(A9,'GIA BAN'!B5:F101,5,0)*K9</f>
        <v>15145000</v>
      </c>
    </row>
    <row r="10" spans="1:12" s="8" customFormat="1" ht="22.5" customHeight="1" x14ac:dyDescent="0.25">
      <c r="A10" s="9" t="s">
        <v>7</v>
      </c>
      <c r="B10" s="14" t="str">
        <f>VLOOKUP(A10,'GIA BAN'!B6:F81,2,0)</f>
        <v>Kẹo dừa sữa lá dứa</v>
      </c>
      <c r="C10" s="53" t="str">
        <f>VLOOKUP(A10,'GIA BAN'!B6:F81,3,0)</f>
        <v>300gr</v>
      </c>
      <c r="D10" s="55"/>
      <c r="E10" s="55">
        <v>90</v>
      </c>
      <c r="F10" s="55"/>
      <c r="G10" s="55"/>
      <c r="H10" s="55"/>
      <c r="I10" s="55">
        <v>200</v>
      </c>
      <c r="J10" s="55"/>
      <c r="K10" s="44">
        <f t="shared" si="1"/>
        <v>290</v>
      </c>
      <c r="L10" s="34">
        <f>VLOOKUP(A10,'GIA BAN'!B6:F102,5,0)*K10</f>
        <v>6757000</v>
      </c>
    </row>
    <row r="11" spans="1:12" s="8" customFormat="1" ht="22.5" customHeight="1" x14ac:dyDescent="0.25">
      <c r="A11" s="9" t="s">
        <v>9</v>
      </c>
      <c r="B11" s="14" t="str">
        <f>VLOOKUP(A11,'GIA BAN'!B7:F82,2,0)</f>
        <v>Kẹo dừa sữa sầu riêng/ đậu phộng</v>
      </c>
      <c r="C11" s="53" t="str">
        <f>VLOOKUP(A11,'GIA BAN'!B7:F82,3,0)</f>
        <v>300gr</v>
      </c>
      <c r="D11" s="55"/>
      <c r="E11" s="55"/>
      <c r="F11" s="55"/>
      <c r="G11" s="55"/>
      <c r="H11" s="55"/>
      <c r="I11" s="55">
        <v>200</v>
      </c>
      <c r="J11" s="55">
        <v>150</v>
      </c>
      <c r="K11" s="44">
        <f t="shared" si="1"/>
        <v>350</v>
      </c>
      <c r="L11" s="34">
        <f>VLOOKUP(A11,'GIA BAN'!B7:F103,5,0)*K11</f>
        <v>8155000</v>
      </c>
    </row>
    <row r="12" spans="1:12" s="8" customFormat="1" ht="22.5" hidden="1" customHeight="1" x14ac:dyDescent="0.25">
      <c r="A12" s="9" t="s">
        <v>11</v>
      </c>
      <c r="B12" s="14" t="str">
        <f>VLOOKUP(A12,'GIA BAN'!B8:F83,2,0)</f>
        <v>Kẹo dừa  béo</v>
      </c>
      <c r="C12" s="53" t="str">
        <f>VLOOKUP(A12,'GIA BAN'!B8:F83,3,0)</f>
        <v>400gr</v>
      </c>
      <c r="D12" s="55"/>
      <c r="E12" s="55"/>
      <c r="F12" s="55"/>
      <c r="G12" s="55"/>
      <c r="H12" s="55"/>
      <c r="I12" s="55"/>
      <c r="J12" s="55"/>
      <c r="K12" s="44">
        <f t="shared" si="1"/>
        <v>0</v>
      </c>
      <c r="L12" s="34">
        <f>VLOOKUP(A12,'GIA BAN'!B8:F104,5,0)*K12</f>
        <v>0</v>
      </c>
    </row>
    <row r="13" spans="1:12" s="8" customFormat="1" ht="22.5" hidden="1" customHeight="1" x14ac:dyDescent="0.25">
      <c r="A13" s="9" t="s">
        <v>14</v>
      </c>
      <c r="B13" s="14" t="str">
        <f>VLOOKUP(A13,'GIA BAN'!B9:F84,2,0)</f>
        <v>Kẹo dừa sữa sầu riêng/ đậu phộng</v>
      </c>
      <c r="C13" s="53" t="str">
        <f>VLOOKUP(A13,'GIA BAN'!B9:F84,3,0)</f>
        <v>400gr</v>
      </c>
      <c r="D13" s="55"/>
      <c r="E13" s="55"/>
      <c r="F13" s="55"/>
      <c r="G13" s="55"/>
      <c r="H13" s="55"/>
      <c r="I13" s="55"/>
      <c r="J13" s="55"/>
      <c r="K13" s="44">
        <f t="shared" si="1"/>
        <v>0</v>
      </c>
      <c r="L13" s="34">
        <f>VLOOKUP(A13,'GIA BAN'!B9:F105,5,0)*K13</f>
        <v>0</v>
      </c>
    </row>
    <row r="14" spans="1:12" s="8" customFormat="1" ht="22.5" hidden="1" customHeight="1" x14ac:dyDescent="0.25">
      <c r="A14" s="9" t="s">
        <v>15</v>
      </c>
      <c r="B14" s="14" t="str">
        <f>VLOOKUP(A14,'GIA BAN'!B10:F85,2,0)</f>
        <v>Kẹo dừa sữa sầu riêng</v>
      </c>
      <c r="C14" s="53" t="str">
        <f>VLOOKUP(A14,'GIA BAN'!B10:F85,3,0)</f>
        <v>500gr</v>
      </c>
      <c r="D14" s="55"/>
      <c r="E14" s="55"/>
      <c r="F14" s="55"/>
      <c r="G14" s="55"/>
      <c r="H14" s="55"/>
      <c r="I14" s="55"/>
      <c r="J14" s="55"/>
      <c r="K14" s="44">
        <f t="shared" si="1"/>
        <v>0</v>
      </c>
      <c r="L14" s="34">
        <f>VLOOKUP(A14,'GIA BAN'!B10:F106,5,0)*K14</f>
        <v>0</v>
      </c>
    </row>
    <row r="15" spans="1:12" s="8" customFormat="1" ht="22.5" hidden="1" customHeight="1" x14ac:dyDescent="0.25">
      <c r="A15" s="9" t="s">
        <v>17</v>
      </c>
      <c r="B15" s="14" t="str">
        <f>VLOOKUP(A15,'GIA BAN'!B11:F92,2,0)</f>
        <v>Kẹo dừa sữa sầu riêng/ đậu phộng</v>
      </c>
      <c r="C15" s="53" t="str">
        <f>VLOOKUP(A15,'GIA BAN'!B11:F92,3,0)</f>
        <v>500gr</v>
      </c>
      <c r="D15" s="55"/>
      <c r="E15" s="55"/>
      <c r="F15" s="55"/>
      <c r="G15" s="55"/>
      <c r="H15" s="55"/>
      <c r="I15" s="55"/>
      <c r="J15" s="55"/>
      <c r="K15" s="44">
        <f t="shared" si="1"/>
        <v>0</v>
      </c>
      <c r="L15" s="34">
        <f>VLOOKUP(A15,'GIA BAN'!B11:F107,5,0)*K15</f>
        <v>0</v>
      </c>
    </row>
    <row r="16" spans="1:12" s="8" customFormat="1" ht="22.5" hidden="1" customHeight="1" x14ac:dyDescent="0.25">
      <c r="A16" s="9" t="s">
        <v>18</v>
      </c>
      <c r="B16" s="14" t="str">
        <f>VLOOKUP(A16,'GIA BAN'!B12:F93,2,0)</f>
        <v>Kẹo dừa sữa sầu riêng/ lá dứa</v>
      </c>
      <c r="C16" s="53" t="str">
        <f>VLOOKUP(A16,'GIA BAN'!B12:F93,3,0)</f>
        <v>500gr</v>
      </c>
      <c r="D16" s="55"/>
      <c r="E16" s="55"/>
      <c r="F16" s="55"/>
      <c r="G16" s="55"/>
      <c r="H16" s="55"/>
      <c r="I16" s="55"/>
      <c r="J16" s="55"/>
      <c r="K16" s="44">
        <f t="shared" si="1"/>
        <v>0</v>
      </c>
      <c r="L16" s="34">
        <f>VLOOKUP(A16,'GIA BAN'!B12:F108,5,0)*K16</f>
        <v>0</v>
      </c>
    </row>
    <row r="17" spans="1:12" s="51" customFormat="1" ht="22.5" hidden="1" customHeight="1" x14ac:dyDescent="0.25">
      <c r="A17" s="9"/>
      <c r="B17" s="10" t="s">
        <v>20</v>
      </c>
      <c r="C17" s="52"/>
      <c r="D17" s="52"/>
      <c r="E17" s="52"/>
      <c r="F17" s="52"/>
      <c r="G17" s="52"/>
      <c r="H17" s="52"/>
      <c r="I17" s="52"/>
      <c r="J17" s="52"/>
      <c r="K17" s="44">
        <f t="shared" si="1"/>
        <v>0</v>
      </c>
      <c r="L17" s="34"/>
    </row>
    <row r="18" spans="1:12" s="51" customFormat="1" ht="22.5" hidden="1" customHeight="1" x14ac:dyDescent="0.25">
      <c r="A18" s="9" t="s">
        <v>21</v>
      </c>
      <c r="B18" s="14" t="str">
        <f>VLOOKUP(A18,'GIA BAN'!B14:F99,2,0)</f>
        <v>Kẹo dừa sầu riêng</v>
      </c>
      <c r="C18" s="53" t="str">
        <f>VLOOKUP(A18,'GIA BAN'!B14:F99,3,0)</f>
        <v>400gr</v>
      </c>
      <c r="D18" s="55"/>
      <c r="E18" s="55"/>
      <c r="F18" s="55"/>
      <c r="G18" s="55"/>
      <c r="H18" s="55"/>
      <c r="I18" s="55"/>
      <c r="J18" s="55"/>
      <c r="K18" s="44">
        <f t="shared" si="1"/>
        <v>0</v>
      </c>
      <c r="L18" s="34">
        <f>VLOOKUP(A18,'GIA BAN'!B14:F110,5,0)*K18</f>
        <v>0</v>
      </c>
    </row>
    <row r="19" spans="1:12" s="51" customFormat="1" ht="22.5" hidden="1" customHeight="1" x14ac:dyDescent="0.25">
      <c r="A19" s="9" t="s">
        <v>23</v>
      </c>
      <c r="B19" s="14" t="str">
        <f>VLOOKUP(A19,'GIA BAN'!B15:F99,2,0)</f>
        <v>Kẹo dừa sầu riêng / đậu phộng</v>
      </c>
      <c r="C19" s="53" t="str">
        <f>VLOOKUP(A19,'GIA BAN'!B15:F99,3,0)</f>
        <v>400gr</v>
      </c>
      <c r="D19" s="55"/>
      <c r="E19" s="55"/>
      <c r="F19" s="55"/>
      <c r="G19" s="55"/>
      <c r="H19" s="55"/>
      <c r="I19" s="55"/>
      <c r="J19" s="55"/>
      <c r="K19" s="44">
        <f t="shared" si="1"/>
        <v>0</v>
      </c>
      <c r="L19" s="34">
        <f>VLOOKUP(A19,'GIA BAN'!B15:F111,5,0)*K19</f>
        <v>0</v>
      </c>
    </row>
    <row r="20" spans="1:12" s="51" customFormat="1" ht="22.5" hidden="1" customHeight="1" x14ac:dyDescent="0.25">
      <c r="A20" s="9" t="s">
        <v>25</v>
      </c>
      <c r="B20" s="14" t="str">
        <f>VLOOKUP(A20,'GIA BAN'!B16:F99,2,0)</f>
        <v>Kẹo dừa sầu riêng / lá dứa</v>
      </c>
      <c r="C20" s="53" t="str">
        <f>VLOOKUP(A20,'GIA BAN'!B16:F99,3,0)</f>
        <v>400gr</v>
      </c>
      <c r="D20" s="55"/>
      <c r="E20" s="55"/>
      <c r="F20" s="55"/>
      <c r="G20" s="55"/>
      <c r="H20" s="55"/>
      <c r="I20" s="55"/>
      <c r="J20" s="55"/>
      <c r="K20" s="44">
        <f t="shared" si="1"/>
        <v>0</v>
      </c>
      <c r="L20" s="34">
        <f>VLOOKUP(A20,'GIA BAN'!B16:F112,5,0)*K20</f>
        <v>0</v>
      </c>
    </row>
    <row r="21" spans="1:12" s="51" customFormat="1" ht="22.5" hidden="1" customHeight="1" x14ac:dyDescent="0.25">
      <c r="A21" s="9" t="s">
        <v>27</v>
      </c>
      <c r="B21" s="14" t="str">
        <f>VLOOKUP(A21,'GIA BAN'!B17:F99,2,0)</f>
        <v xml:space="preserve">Kẹo dừa sữa ca cao </v>
      </c>
      <c r="C21" s="53" t="str">
        <f>VLOOKUP(A21,'GIA BAN'!B17:F99,3,0)</f>
        <v>400gr</v>
      </c>
      <c r="D21" s="55"/>
      <c r="E21" s="55"/>
      <c r="F21" s="55"/>
      <c r="G21" s="55"/>
      <c r="H21" s="55"/>
      <c r="I21" s="55"/>
      <c r="J21" s="55"/>
      <c r="K21" s="44">
        <f t="shared" si="1"/>
        <v>0</v>
      </c>
      <c r="L21" s="34">
        <f>VLOOKUP(A21,'GIA BAN'!B17:F113,5,0)*K21</f>
        <v>0</v>
      </c>
    </row>
    <row r="22" spans="1:12" s="51" customFormat="1" ht="22.5" hidden="1" customHeight="1" x14ac:dyDescent="0.25">
      <c r="A22" s="9" t="s">
        <v>29</v>
      </c>
      <c r="B22" s="14" t="str">
        <f>VLOOKUP(A22,'GIA BAN'!B18:F99,2,0)</f>
        <v>Kẹo dừa  béo</v>
      </c>
      <c r="C22" s="53" t="str">
        <f>VLOOKUP(A22,'GIA BAN'!B18:F99,3,0)</f>
        <v>400gr</v>
      </c>
      <c r="D22" s="55"/>
      <c r="E22" s="55"/>
      <c r="F22" s="55"/>
      <c r="G22" s="55"/>
      <c r="H22" s="55"/>
      <c r="I22" s="55"/>
      <c r="J22" s="55"/>
      <c r="K22" s="44">
        <f t="shared" si="1"/>
        <v>0</v>
      </c>
      <c r="L22" s="34">
        <f>VLOOKUP(A22,'GIA BAN'!B18:F114,5,0)*K22</f>
        <v>0</v>
      </c>
    </row>
    <row r="23" spans="1:12" s="51" customFormat="1" ht="22.5" hidden="1" customHeight="1" x14ac:dyDescent="0.25">
      <c r="A23" s="13" t="s">
        <v>123</v>
      </c>
      <c r="B23" s="87" t="str">
        <f>VLOOKUP(A23,'GIA BAN'!B19:F100,2,0)</f>
        <v>Kẹo dừa sầu riêng</v>
      </c>
      <c r="C23" s="79" t="str">
        <f>VLOOKUP(A23,'GIA BAN'!B19:F100,3,0)</f>
        <v>450gr</v>
      </c>
      <c r="D23" s="55"/>
      <c r="E23" s="55"/>
      <c r="F23" s="55"/>
      <c r="G23" s="55"/>
      <c r="H23" s="55"/>
      <c r="I23" s="55"/>
      <c r="J23" s="55"/>
      <c r="K23" s="44">
        <f t="shared" si="1"/>
        <v>0</v>
      </c>
      <c r="L23" s="34">
        <f>VLOOKUP(A23,'GIA BAN'!B19:F115,5,0)*K23</f>
        <v>0</v>
      </c>
    </row>
    <row r="24" spans="1:12" s="51" customFormat="1" ht="22.5" hidden="1" customHeight="1" x14ac:dyDescent="0.25">
      <c r="A24" s="13" t="s">
        <v>124</v>
      </c>
      <c r="B24" s="87" t="str">
        <f>VLOOKUP(A24,'GIA BAN'!B20:F101,2,0)</f>
        <v>Kẹo dừa sầu riêng / đậu phộng</v>
      </c>
      <c r="C24" s="79" t="str">
        <f>VLOOKUP(A24,'GIA BAN'!B20:F101,3,0)</f>
        <v>450gr</v>
      </c>
      <c r="D24" s="55"/>
      <c r="E24" s="55"/>
      <c r="F24" s="55"/>
      <c r="G24" s="55"/>
      <c r="H24" s="55"/>
      <c r="I24" s="55"/>
      <c r="J24" s="55"/>
      <c r="K24" s="44">
        <f t="shared" si="1"/>
        <v>0</v>
      </c>
      <c r="L24" s="34">
        <f>VLOOKUP(A24,'GIA BAN'!B20:F116,5,0)*K24</f>
        <v>0</v>
      </c>
    </row>
    <row r="25" spans="1:12" s="51" customFormat="1" ht="22.5" hidden="1" customHeight="1" x14ac:dyDescent="0.25">
      <c r="A25" s="13" t="s">
        <v>125</v>
      </c>
      <c r="B25" s="87" t="str">
        <f>VLOOKUP(A25,'GIA BAN'!B21:F102,2,0)</f>
        <v>Kẹo dừa sầu riêng / lá dứa</v>
      </c>
      <c r="C25" s="79" t="str">
        <f>VLOOKUP(A25,'GIA BAN'!B21:F102,3,0)</f>
        <v>450gr</v>
      </c>
      <c r="D25" s="55"/>
      <c r="E25" s="55"/>
      <c r="F25" s="55"/>
      <c r="G25" s="55"/>
      <c r="H25" s="55"/>
      <c r="I25" s="55"/>
      <c r="J25" s="55"/>
      <c r="K25" s="44">
        <f t="shared" si="1"/>
        <v>0</v>
      </c>
      <c r="L25" s="34">
        <f>VLOOKUP(A25,'GIA BAN'!B21:F117,5,0)*K25</f>
        <v>0</v>
      </c>
    </row>
    <row r="26" spans="1:12" s="51" customFormat="1" ht="22.5" hidden="1" customHeight="1" x14ac:dyDescent="0.25">
      <c r="A26" s="13" t="s">
        <v>126</v>
      </c>
      <c r="B26" s="87" t="str">
        <f>VLOOKUP(A26,'GIA BAN'!B22:F103,2,0)</f>
        <v xml:space="preserve">Kẹo dừa sữa ca cao </v>
      </c>
      <c r="C26" s="79" t="str">
        <f>VLOOKUP(A26,'GIA BAN'!B22:F103,3,0)</f>
        <v>450gr</v>
      </c>
      <c r="D26" s="55"/>
      <c r="E26" s="55"/>
      <c r="F26" s="55"/>
      <c r="G26" s="55"/>
      <c r="H26" s="55"/>
      <c r="I26" s="55"/>
      <c r="J26" s="55"/>
      <c r="K26" s="44">
        <f t="shared" si="1"/>
        <v>0</v>
      </c>
      <c r="L26" s="34">
        <f>VLOOKUP(A26,'GIA BAN'!B22:F118,5,0)*K26</f>
        <v>0</v>
      </c>
    </row>
    <row r="27" spans="1:12" s="51" customFormat="1" ht="22.5" hidden="1" customHeight="1" x14ac:dyDescent="0.25">
      <c r="A27" s="13" t="s">
        <v>127</v>
      </c>
      <c r="B27" s="87" t="str">
        <f>VLOOKUP(A27,'GIA BAN'!B23:F104,2,0)</f>
        <v>Kẹo dừa  béo</v>
      </c>
      <c r="C27" s="79" t="str">
        <f>VLOOKUP(A27,'GIA BAN'!B23:F104,3,0)</f>
        <v>450gr</v>
      </c>
      <c r="D27" s="55"/>
      <c r="E27" s="55"/>
      <c r="F27" s="55"/>
      <c r="G27" s="55"/>
      <c r="H27" s="55"/>
      <c r="I27" s="55"/>
      <c r="J27" s="55"/>
      <c r="K27" s="44">
        <f t="shared" si="1"/>
        <v>0</v>
      </c>
      <c r="L27" s="34">
        <f>VLOOKUP(A27,'GIA BAN'!B23:F119,5,0)*K27</f>
        <v>0</v>
      </c>
    </row>
    <row r="28" spans="1:12" s="51" customFormat="1" ht="22.5" hidden="1" customHeight="1" x14ac:dyDescent="0.25">
      <c r="A28" s="9" t="s">
        <v>30</v>
      </c>
      <c r="B28" s="14" t="str">
        <f>VLOOKUP(A28,'GIA BAN'!B24:F105,2,0)</f>
        <v>Kẹo dừa thập cẩm viên lớn</v>
      </c>
      <c r="C28" s="53" t="str">
        <f>VLOOKUP(A28,'GIA BAN'!B24:F105,3,0)</f>
        <v>540gr</v>
      </c>
      <c r="D28" s="55"/>
      <c r="E28" s="55"/>
      <c r="F28" s="55"/>
      <c r="G28" s="55"/>
      <c r="H28" s="55"/>
      <c r="I28" s="55"/>
      <c r="J28" s="55"/>
      <c r="K28" s="44">
        <f t="shared" si="1"/>
        <v>0</v>
      </c>
      <c r="L28" s="34">
        <f>VLOOKUP(A28,'GIA BAN'!B24:F120,5,0)*K28</f>
        <v>0</v>
      </c>
    </row>
    <row r="29" spans="1:12" s="51" customFormat="1" ht="22.5" hidden="1" customHeight="1" x14ac:dyDescent="0.25">
      <c r="A29" s="9"/>
      <c r="B29" s="10" t="s">
        <v>33</v>
      </c>
      <c r="C29" s="53"/>
      <c r="D29" s="55"/>
      <c r="E29" s="55"/>
      <c r="F29" s="55"/>
      <c r="G29" s="55"/>
      <c r="H29" s="55"/>
      <c r="I29" s="55"/>
      <c r="J29" s="55"/>
      <c r="K29" s="44">
        <f t="shared" si="1"/>
        <v>0</v>
      </c>
      <c r="L29" s="34"/>
    </row>
    <row r="30" spans="1:12" s="51" customFormat="1" ht="22.5" hidden="1" customHeight="1" x14ac:dyDescent="0.25">
      <c r="A30" s="9" t="s">
        <v>34</v>
      </c>
      <c r="B30" s="14" t="str">
        <f>VLOOKUP(A30,'GIA BAN'!B26:F107,2,0)</f>
        <v>Kẹo dừa dẻo sầu riêng</v>
      </c>
      <c r="C30" s="53" t="str">
        <f>VLOOKUP(A30,'GIA BAN'!B26:F107,3,0)</f>
        <v>250gr</v>
      </c>
      <c r="D30" s="55"/>
      <c r="E30" s="55"/>
      <c r="F30" s="55"/>
      <c r="G30" s="55"/>
      <c r="H30" s="55"/>
      <c r="I30" s="55"/>
      <c r="J30" s="55"/>
      <c r="K30" s="44">
        <f t="shared" si="1"/>
        <v>0</v>
      </c>
      <c r="L30" s="34">
        <f>VLOOKUP(A30,'GIA BAN'!B26:F122,5,0)*K30</f>
        <v>0</v>
      </c>
    </row>
    <row r="31" spans="1:12" s="51" customFormat="1" ht="22.5" hidden="1" customHeight="1" x14ac:dyDescent="0.25">
      <c r="A31" s="9" t="s">
        <v>37</v>
      </c>
      <c r="B31" s="14" t="str">
        <f>VLOOKUP(A31,'GIA BAN'!B27:F108,2,0)</f>
        <v>Kẹo dừa dẻo đậu phộng -béo</v>
      </c>
      <c r="C31" s="53" t="str">
        <f>VLOOKUP(A31,'GIA BAN'!B27:F108,3,0)</f>
        <v>250gr</v>
      </c>
      <c r="D31" s="55"/>
      <c r="E31" s="55"/>
      <c r="F31" s="55"/>
      <c r="G31" s="55"/>
      <c r="H31" s="55"/>
      <c r="I31" s="55"/>
      <c r="J31" s="55"/>
      <c r="K31" s="44">
        <f t="shared" si="1"/>
        <v>0</v>
      </c>
      <c r="L31" s="34">
        <f>VLOOKUP(A31,'GIA BAN'!B27:F123,5,0)*K31</f>
        <v>0</v>
      </c>
    </row>
    <row r="32" spans="1:12" s="51" customFormat="1" ht="22.5" hidden="1" customHeight="1" x14ac:dyDescent="0.25">
      <c r="A32" s="9" t="s">
        <v>39</v>
      </c>
      <c r="B32" s="14" t="str">
        <f>VLOOKUP(A32,'GIA BAN'!B28:F109,2,0)</f>
        <v>Kẹo dừa dẻo lá dứa</v>
      </c>
      <c r="C32" s="53" t="str">
        <f>VLOOKUP(A32,'GIA BAN'!B28:F109,3,0)</f>
        <v>250gr</v>
      </c>
      <c r="D32" s="55"/>
      <c r="E32" s="55"/>
      <c r="F32" s="55"/>
      <c r="G32" s="55"/>
      <c r="H32" s="55"/>
      <c r="I32" s="55"/>
      <c r="J32" s="55"/>
      <c r="K32" s="44">
        <f t="shared" si="1"/>
        <v>0</v>
      </c>
      <c r="L32" s="34">
        <f>VLOOKUP(A32,'GIA BAN'!B28:F124,5,0)*K32</f>
        <v>0</v>
      </c>
    </row>
    <row r="33" spans="1:12" s="51" customFormat="1" ht="22.5" hidden="1" customHeight="1" x14ac:dyDescent="0.25">
      <c r="A33" s="9" t="s">
        <v>41</v>
      </c>
      <c r="B33" s="14" t="str">
        <f>VLOOKUP(A33,'GIA BAN'!B29:F110,2,0)</f>
        <v>Kẹo dừa dẻo môn</v>
      </c>
      <c r="C33" s="53" t="str">
        <f>VLOOKUP(A33,'GIA BAN'!B29:F110,3,0)</f>
        <v>250gr</v>
      </c>
      <c r="D33" s="55"/>
      <c r="E33" s="55"/>
      <c r="F33" s="55"/>
      <c r="G33" s="55"/>
      <c r="H33" s="55"/>
      <c r="I33" s="55"/>
      <c r="J33" s="55"/>
      <c r="K33" s="44">
        <f t="shared" si="1"/>
        <v>0</v>
      </c>
      <c r="L33" s="34">
        <f>VLOOKUP(A33,'GIA BAN'!B29:F125,5,0)*K33</f>
        <v>0</v>
      </c>
    </row>
    <row r="34" spans="1:12" s="51" customFormat="1" ht="22.5" hidden="1" customHeight="1" x14ac:dyDescent="0.25">
      <c r="A34" s="9" t="s">
        <v>43</v>
      </c>
      <c r="B34" s="14" t="str">
        <f>VLOOKUP(A34,'GIA BAN'!B30:F111,2,0)</f>
        <v xml:space="preserve">Kẹo dẻo thập cẩm </v>
      </c>
      <c r="C34" s="53" t="str">
        <f>VLOOKUP(A34,'GIA BAN'!B30:F111,3,0)</f>
        <v>250gr</v>
      </c>
      <c r="D34" s="55"/>
      <c r="E34" s="55"/>
      <c r="F34" s="55"/>
      <c r="G34" s="55"/>
      <c r="H34" s="55"/>
      <c r="I34" s="55"/>
      <c r="J34" s="55"/>
      <c r="K34" s="44">
        <f t="shared" si="1"/>
        <v>0</v>
      </c>
      <c r="L34" s="34">
        <f>VLOOKUP(A34,'GIA BAN'!B30:F126,5,0)*K34</f>
        <v>0</v>
      </c>
    </row>
    <row r="35" spans="1:12" s="51" customFormat="1" ht="22.5" hidden="1" customHeight="1" x14ac:dyDescent="0.25">
      <c r="A35" s="9"/>
      <c r="B35" s="10" t="s">
        <v>45</v>
      </c>
      <c r="C35" s="53"/>
      <c r="D35" s="55"/>
      <c r="E35" s="55"/>
      <c r="F35" s="55"/>
      <c r="G35" s="55"/>
      <c r="H35" s="55"/>
      <c r="I35" s="55"/>
      <c r="J35" s="55"/>
      <c r="K35" s="44">
        <f t="shared" si="1"/>
        <v>0</v>
      </c>
      <c r="L35" s="34"/>
    </row>
    <row r="36" spans="1:12" s="51" customFormat="1" ht="22.5" hidden="1" customHeight="1" x14ac:dyDescent="0.25">
      <c r="A36" s="9" t="s">
        <v>46</v>
      </c>
      <c r="B36" s="14" t="str">
        <f>VLOOKUP(A36,'GIA BAN'!B32:F113,2,0)</f>
        <v>Kẹo dừa sữa sầu riêng - 40viên</v>
      </c>
      <c r="C36" s="53" t="str">
        <f>VLOOKUP(A36,'GIA BAN'!B32:F113,3,0)</f>
        <v>200gr</v>
      </c>
      <c r="D36" s="55"/>
      <c r="E36" s="55"/>
      <c r="F36" s="55"/>
      <c r="G36" s="55"/>
      <c r="H36" s="55"/>
      <c r="I36" s="55"/>
      <c r="J36" s="55"/>
      <c r="K36" s="44">
        <f t="shared" si="1"/>
        <v>0</v>
      </c>
      <c r="L36" s="34">
        <f>VLOOKUP(A36,'GIA BAN'!B32:F128,5,0)*K36</f>
        <v>0</v>
      </c>
    </row>
    <row r="37" spans="1:12" s="51" customFormat="1" ht="22.5" hidden="1" customHeight="1" x14ac:dyDescent="0.25">
      <c r="A37" s="9" t="s">
        <v>49</v>
      </c>
      <c r="B37" s="14" t="str">
        <f>VLOOKUP(A37,'GIA BAN'!B33:F114,2,0)</f>
        <v>Kẹo dừa sữa ca cao - 40viên</v>
      </c>
      <c r="C37" s="53" t="str">
        <f>VLOOKUP(A37,'GIA BAN'!B33:F114,3,0)</f>
        <v>200gr</v>
      </c>
      <c r="D37" s="55"/>
      <c r="E37" s="55"/>
      <c r="F37" s="55"/>
      <c r="G37" s="55"/>
      <c r="H37" s="55"/>
      <c r="I37" s="55"/>
      <c r="J37" s="55"/>
      <c r="K37" s="44">
        <f t="shared" si="1"/>
        <v>0</v>
      </c>
      <c r="L37" s="34">
        <f>VLOOKUP(A37,'GIA BAN'!B33:F129,5,0)*K37</f>
        <v>0</v>
      </c>
    </row>
    <row r="38" spans="1:12" s="51" customFormat="1" ht="22.5" hidden="1" customHeight="1" x14ac:dyDescent="0.25">
      <c r="A38" s="9" t="s">
        <v>51</v>
      </c>
      <c r="B38" s="14" t="str">
        <f>VLOOKUP(A38,'GIA BAN'!B34:F115,2,0)</f>
        <v>Kẹo dừa sữa lá dứa - 40viên</v>
      </c>
      <c r="C38" s="53" t="str">
        <f>VLOOKUP(A38,'GIA BAN'!B34:F115,3,0)</f>
        <v>200gr</v>
      </c>
      <c r="D38" s="55"/>
      <c r="E38" s="55"/>
      <c r="F38" s="55"/>
      <c r="G38" s="55"/>
      <c r="H38" s="55"/>
      <c r="I38" s="55"/>
      <c r="J38" s="55"/>
      <c r="K38" s="44">
        <f t="shared" si="1"/>
        <v>0</v>
      </c>
      <c r="L38" s="34">
        <f>VLOOKUP(A38,'GIA BAN'!B34:F130,5,0)*K38</f>
        <v>0</v>
      </c>
    </row>
    <row r="39" spans="1:12" s="51" customFormat="1" ht="22.5" hidden="1" customHeight="1" x14ac:dyDescent="0.25">
      <c r="A39" s="9" t="s">
        <v>53</v>
      </c>
      <c r="B39" s="14" t="str">
        <f>VLOOKUP(A39,'GIA BAN'!B35:F116,2,0)</f>
        <v>Kẹo dừa sữa sầu riêng - 48viên</v>
      </c>
      <c r="C39" s="53" t="str">
        <f>VLOOKUP(A39,'GIA BAN'!B35:F116,3,0)</f>
        <v>400gr</v>
      </c>
      <c r="D39" s="55"/>
      <c r="E39" s="55"/>
      <c r="F39" s="55"/>
      <c r="G39" s="55"/>
      <c r="H39" s="55"/>
      <c r="I39" s="55"/>
      <c r="J39" s="55"/>
      <c r="K39" s="44">
        <f t="shared" si="1"/>
        <v>0</v>
      </c>
      <c r="L39" s="34">
        <f>VLOOKUP(A39,'GIA BAN'!B35:F131,5,0)*K39</f>
        <v>0</v>
      </c>
    </row>
    <row r="40" spans="1:12" s="51" customFormat="1" ht="22.5" hidden="1" customHeight="1" x14ac:dyDescent="0.25">
      <c r="A40" s="9" t="s">
        <v>55</v>
      </c>
      <c r="B40" s="14" t="str">
        <f>VLOOKUP(A40,'GIA BAN'!B36:F117,2,0)</f>
        <v>Kẹo dừa sữa sầu riêng/ đậu phộng- 48 viên</v>
      </c>
      <c r="C40" s="53" t="str">
        <f>VLOOKUP(A40,'GIA BAN'!B36:F117,3,0)</f>
        <v>400gr</v>
      </c>
      <c r="D40" s="55"/>
      <c r="E40" s="55"/>
      <c r="F40" s="55"/>
      <c r="G40" s="55"/>
      <c r="H40" s="55"/>
      <c r="I40" s="55"/>
      <c r="J40" s="55"/>
      <c r="K40" s="44">
        <f t="shared" ref="K40:K66" si="2">SUM(D40:J40)</f>
        <v>0</v>
      </c>
      <c r="L40" s="34">
        <f>VLOOKUP(A40,'GIA BAN'!B36:F132,5,0)*K40</f>
        <v>0</v>
      </c>
    </row>
    <row r="41" spans="1:12" s="51" customFormat="1" ht="22.5" hidden="1" customHeight="1" x14ac:dyDescent="0.25">
      <c r="A41" s="9" t="s">
        <v>57</v>
      </c>
      <c r="B41" s="14" t="str">
        <f>VLOOKUP(A41,'GIA BAN'!B37:F118,2,0)</f>
        <v>Kẹo dừa sữa lá dứa - 48viên</v>
      </c>
      <c r="C41" s="53" t="str">
        <f>VLOOKUP(A41,'GIA BAN'!B37:F118,3,0)</f>
        <v>400gr</v>
      </c>
      <c r="D41" s="55"/>
      <c r="E41" s="55"/>
      <c r="F41" s="55"/>
      <c r="G41" s="55"/>
      <c r="H41" s="55"/>
      <c r="I41" s="55"/>
      <c r="J41" s="55"/>
      <c r="K41" s="44">
        <f t="shared" si="2"/>
        <v>0</v>
      </c>
      <c r="L41" s="34">
        <f>VLOOKUP(A41,'GIA BAN'!B37:F133,5,0)*K41</f>
        <v>0</v>
      </c>
    </row>
    <row r="42" spans="1:12" s="51" customFormat="1" ht="22.5" hidden="1" customHeight="1" x14ac:dyDescent="0.25">
      <c r="A42" s="9" t="s">
        <v>59</v>
      </c>
      <c r="B42" s="14" t="str">
        <f>VLOOKUP(A42,'GIA BAN'!B38:F119,2,0)</f>
        <v>Kẹo dừa sữa ca cao - 48viên</v>
      </c>
      <c r="C42" s="53" t="str">
        <f>VLOOKUP(A42,'GIA BAN'!B38:F119,3,0)</f>
        <v>400gr</v>
      </c>
      <c r="D42" s="55"/>
      <c r="E42" s="55"/>
      <c r="F42" s="55"/>
      <c r="G42" s="55"/>
      <c r="H42" s="55"/>
      <c r="I42" s="55"/>
      <c r="J42" s="55"/>
      <c r="K42" s="44">
        <f t="shared" si="2"/>
        <v>0</v>
      </c>
      <c r="L42" s="34">
        <f>VLOOKUP(A42,'GIA BAN'!B38:F134,5,0)*K42</f>
        <v>0</v>
      </c>
    </row>
    <row r="43" spans="1:12" s="51" customFormat="1" ht="22.5" hidden="1" customHeight="1" x14ac:dyDescent="0.25">
      <c r="A43" s="9" t="s">
        <v>61</v>
      </c>
      <c r="B43" s="14" t="str">
        <f>VLOOKUP(A43,'GIA BAN'!B39:F120,2,0)</f>
        <v>Kẹo dừa cao cấp trắng - 80viên</v>
      </c>
      <c r="C43" s="53" t="str">
        <f>VLOOKUP(A43,'GIA BAN'!B39:F120,3,0)</f>
        <v>400gr</v>
      </c>
      <c r="D43" s="55"/>
      <c r="E43" s="55"/>
      <c r="F43" s="55"/>
      <c r="G43" s="55"/>
      <c r="H43" s="55"/>
      <c r="I43" s="55"/>
      <c r="J43" s="55"/>
      <c r="K43" s="44">
        <f t="shared" si="2"/>
        <v>0</v>
      </c>
      <c r="L43" s="34">
        <f>VLOOKUP(A43,'GIA BAN'!B39:F135,5,0)*K43</f>
        <v>0</v>
      </c>
    </row>
    <row r="44" spans="1:12" s="51" customFormat="1" ht="22.5" hidden="1" customHeight="1" x14ac:dyDescent="0.25">
      <c r="A44" s="9" t="s">
        <v>63</v>
      </c>
      <c r="B44" s="14" t="str">
        <f>VLOOKUP(A44,'GIA BAN'!B40:F121,2,0)</f>
        <v>Kẹo dừa cao cấp 4 màu - 80viên</v>
      </c>
      <c r="C44" s="53" t="str">
        <f>VLOOKUP(A44,'GIA BAN'!B40:F121,3,0)</f>
        <v>400gr</v>
      </c>
      <c r="D44" s="55"/>
      <c r="E44" s="55"/>
      <c r="F44" s="55"/>
      <c r="G44" s="55"/>
      <c r="H44" s="55"/>
      <c r="I44" s="55"/>
      <c r="J44" s="55"/>
      <c r="K44" s="44">
        <f t="shared" si="2"/>
        <v>0</v>
      </c>
      <c r="L44" s="34">
        <f>VLOOKUP(A44,'GIA BAN'!B40:F136,5,0)*K44</f>
        <v>0</v>
      </c>
    </row>
    <row r="45" spans="1:12" s="51" customFormat="1" ht="22.5" hidden="1" customHeight="1" x14ac:dyDescent="0.25">
      <c r="A45" s="9" t="s">
        <v>65</v>
      </c>
      <c r="B45" s="14" t="str">
        <f>VLOOKUP(A45,'GIA BAN'!B41:F122,2,0)</f>
        <v>Kẹo dừa sữa lá dứa/ sầu riêng - 60 viên</v>
      </c>
      <c r="C45" s="53" t="str">
        <f>VLOOKUP(A45,'GIA BAN'!B41:F122,3,0)</f>
        <v>450gr</v>
      </c>
      <c r="D45" s="55"/>
      <c r="E45" s="55"/>
      <c r="F45" s="55"/>
      <c r="G45" s="55"/>
      <c r="H45" s="55"/>
      <c r="I45" s="55"/>
      <c r="J45" s="55"/>
      <c r="K45" s="44">
        <f t="shared" si="2"/>
        <v>0</v>
      </c>
      <c r="L45" s="34">
        <f>VLOOKUP(A45,'GIA BAN'!B41:F137,5,0)*K45</f>
        <v>0</v>
      </c>
    </row>
    <row r="46" spans="1:12" s="51" customFormat="1" ht="22.5" hidden="1" customHeight="1" x14ac:dyDescent="0.25">
      <c r="A46" s="9" t="s">
        <v>68</v>
      </c>
      <c r="B46" s="14" t="str">
        <f>VLOOKUP(A46,'GIA BAN'!B42:F123,2,0)</f>
        <v>Kẹo dừa sữa sầu riêng - 60viên</v>
      </c>
      <c r="C46" s="53" t="str">
        <f>VLOOKUP(A46,'GIA BAN'!B42:F123,3,0)</f>
        <v>450gr</v>
      </c>
      <c r="D46" s="55"/>
      <c r="E46" s="55"/>
      <c r="F46" s="55"/>
      <c r="G46" s="55"/>
      <c r="H46" s="55"/>
      <c r="I46" s="55"/>
      <c r="J46" s="55"/>
      <c r="K46" s="44">
        <f t="shared" si="2"/>
        <v>0</v>
      </c>
      <c r="L46" s="34">
        <f>VLOOKUP(A46,'GIA BAN'!B42:F138,5,0)*K46</f>
        <v>0</v>
      </c>
    </row>
    <row r="47" spans="1:12" s="51" customFormat="1" ht="22.5" hidden="1" customHeight="1" x14ac:dyDescent="0.25">
      <c r="A47" s="9" t="s">
        <v>70</v>
      </c>
      <c r="B47" s="14" t="str">
        <f>VLOOKUP(A47,'GIA BAN'!B43:F124,2,0)</f>
        <v>Kẹo dừa sữa ca cao - 60viên</v>
      </c>
      <c r="C47" s="53" t="str">
        <f>VLOOKUP(A47,'GIA BAN'!B43:F124,3,0)</f>
        <v>450gr</v>
      </c>
      <c r="D47" s="55"/>
      <c r="E47" s="55"/>
      <c r="F47" s="55"/>
      <c r="G47" s="55"/>
      <c r="H47" s="55"/>
      <c r="I47" s="55"/>
      <c r="J47" s="55"/>
      <c r="K47" s="44">
        <f t="shared" si="2"/>
        <v>0</v>
      </c>
      <c r="L47" s="34">
        <f>VLOOKUP(A47,'GIA BAN'!B43:F139,5,0)*K47</f>
        <v>0</v>
      </c>
    </row>
    <row r="48" spans="1:12" s="51" customFormat="1" ht="22.5" hidden="1" customHeight="1" x14ac:dyDescent="0.25">
      <c r="A48" s="9" t="s">
        <v>72</v>
      </c>
      <c r="B48" s="14" t="str">
        <f>VLOOKUP(A48,'GIA BAN'!B44:F125,2,0)</f>
        <v>Kẹo dừa sữa sầu riêng - 60viên</v>
      </c>
      <c r="C48" s="53" t="str">
        <f>VLOOKUP(A48,'GIA BAN'!B44:F125,3,0)</f>
        <v>500gr</v>
      </c>
      <c r="D48" s="55"/>
      <c r="E48" s="55"/>
      <c r="F48" s="55"/>
      <c r="G48" s="55"/>
      <c r="H48" s="55"/>
      <c r="I48" s="55"/>
      <c r="J48" s="55"/>
      <c r="K48" s="44">
        <f t="shared" si="2"/>
        <v>0</v>
      </c>
      <c r="L48" s="34">
        <f>VLOOKUP(A48,'GIA BAN'!B44:F140,5,0)*K48</f>
        <v>0</v>
      </c>
    </row>
    <row r="49" spans="1:12" s="51" customFormat="1" ht="22.5" hidden="1" customHeight="1" x14ac:dyDescent="0.25">
      <c r="A49" s="9" t="s">
        <v>73</v>
      </c>
      <c r="B49" s="14" t="str">
        <f>VLOOKUP(A49,'GIA BAN'!B45:F126,2,0)</f>
        <v>Kẹo dừa sữa lá dứa/ sầu riêng - 60 viên</v>
      </c>
      <c r="C49" s="53" t="str">
        <f>VLOOKUP(A49,'GIA BAN'!B45:F126,3,0)</f>
        <v>500gr</v>
      </c>
      <c r="D49" s="55"/>
      <c r="E49" s="55"/>
      <c r="F49" s="55"/>
      <c r="G49" s="55"/>
      <c r="H49" s="55"/>
      <c r="I49" s="55"/>
      <c r="J49" s="55"/>
      <c r="K49" s="44">
        <f t="shared" si="2"/>
        <v>0</v>
      </c>
      <c r="L49" s="34">
        <f>VLOOKUP(A49,'GIA BAN'!B45:F141,5,0)*K49</f>
        <v>0</v>
      </c>
    </row>
    <row r="50" spans="1:12" s="51" customFormat="1" ht="22.5" hidden="1" customHeight="1" x14ac:dyDescent="0.25">
      <c r="A50" s="9" t="s">
        <v>74</v>
      </c>
      <c r="B50" s="14" t="str">
        <f>VLOOKUP(A50,'GIA BAN'!B46:F127,2,0)</f>
        <v>Kẹo dừa sữa ca cao - 60viên</v>
      </c>
      <c r="C50" s="53" t="str">
        <f>VLOOKUP(A50,'GIA BAN'!B46:F127,3,0)</f>
        <v>500gr</v>
      </c>
      <c r="D50" s="55"/>
      <c r="E50" s="55"/>
      <c r="F50" s="55"/>
      <c r="G50" s="55"/>
      <c r="H50" s="55"/>
      <c r="I50" s="55"/>
      <c r="J50" s="55"/>
      <c r="K50" s="44">
        <f t="shared" si="2"/>
        <v>0</v>
      </c>
      <c r="L50" s="34">
        <f>VLOOKUP(A50,'GIA BAN'!B46:F142,5,0)*K50</f>
        <v>0</v>
      </c>
    </row>
    <row r="51" spans="1:12" s="51" customFormat="1" ht="22.5" hidden="1" customHeight="1" x14ac:dyDescent="0.25">
      <c r="A51" s="9" t="s">
        <v>75</v>
      </c>
      <c r="B51" s="14" t="str">
        <f>VLOOKUP(A51,'GIA BAN'!B47:F128,2,0)</f>
        <v>Kẹo dừa sữa lá dứa - 48viên</v>
      </c>
      <c r="C51" s="53" t="str">
        <f>VLOOKUP(A51,'GIA BAN'!B47:F128,3,0)</f>
        <v>350gr</v>
      </c>
      <c r="D51" s="55"/>
      <c r="E51" s="55"/>
      <c r="F51" s="55"/>
      <c r="G51" s="55"/>
      <c r="H51" s="55"/>
      <c r="I51" s="55"/>
      <c r="J51" s="55"/>
      <c r="K51" s="44">
        <f t="shared" si="2"/>
        <v>0</v>
      </c>
      <c r="L51" s="34">
        <f>VLOOKUP(A51,'GIA BAN'!B47:F143,5,0)*K51</f>
        <v>0</v>
      </c>
    </row>
    <row r="52" spans="1:12" s="51" customFormat="1" ht="22.5" hidden="1" customHeight="1" x14ac:dyDescent="0.25">
      <c r="A52" s="91"/>
      <c r="B52" s="10" t="s">
        <v>77</v>
      </c>
      <c r="C52" s="52"/>
      <c r="D52" s="55"/>
      <c r="E52" s="55"/>
      <c r="F52" s="55"/>
      <c r="G52" s="55"/>
      <c r="H52" s="55"/>
      <c r="I52" s="55"/>
      <c r="J52" s="55"/>
      <c r="K52" s="44">
        <f t="shared" si="2"/>
        <v>0</v>
      </c>
      <c r="L52" s="34"/>
    </row>
    <row r="53" spans="1:12" s="51" customFormat="1" ht="22.5" hidden="1" customHeight="1" x14ac:dyDescent="0.25">
      <c r="A53" s="9" t="s">
        <v>78</v>
      </c>
      <c r="B53" s="14" t="str">
        <f>VLOOKUP(A53,'GIA BAN'!B49:F130,2,0)</f>
        <v>Kẹo dừa tổng hợp</v>
      </c>
      <c r="C53" s="53" t="str">
        <f>VLOOKUP(A53,'GIA BAN'!B49:F130,3,0)</f>
        <v>500gr</v>
      </c>
      <c r="D53" s="55"/>
      <c r="E53" s="55"/>
      <c r="F53" s="55"/>
      <c r="G53" s="55"/>
      <c r="H53" s="55"/>
      <c r="I53" s="55"/>
      <c r="J53" s="55"/>
      <c r="K53" s="44">
        <f t="shared" si="2"/>
        <v>0</v>
      </c>
      <c r="L53" s="34">
        <f>VLOOKUP(A53,'GIA BAN'!B49:F145,5,0)*K53</f>
        <v>0</v>
      </c>
    </row>
    <row r="54" spans="1:12" s="51" customFormat="1" ht="22.5" customHeight="1" x14ac:dyDescent="0.25">
      <c r="A54" s="9" t="s">
        <v>80</v>
      </c>
      <c r="B54" s="14" t="str">
        <f>VLOOKUP(A54,'GIA BAN'!B50:F131,2,0)</f>
        <v>Kẹo dừa tổng hợp</v>
      </c>
      <c r="C54" s="53" t="str">
        <f>VLOOKUP(A54,'GIA BAN'!B50:F131,3,0)</f>
        <v>200gr</v>
      </c>
      <c r="D54" s="55"/>
      <c r="E54" s="55">
        <v>180</v>
      </c>
      <c r="F54" s="55"/>
      <c r="G54" s="55"/>
      <c r="H54" s="55"/>
      <c r="I54" s="55"/>
      <c r="J54" s="55"/>
      <c r="K54" s="44">
        <f t="shared" si="2"/>
        <v>180</v>
      </c>
      <c r="L54" s="34">
        <f>VLOOKUP(A54,'GIA BAN'!B50:F146,5,0)*K54</f>
        <v>3420000</v>
      </c>
    </row>
    <row r="55" spans="1:12" s="51" customFormat="1" ht="22.5" hidden="1" customHeight="1" x14ac:dyDescent="0.25">
      <c r="A55" s="9" t="s">
        <v>81</v>
      </c>
      <c r="B55" s="14" t="str">
        <f>VLOOKUP(A55,'GIA BAN'!B51:F132,2,0)</f>
        <v>Kẹo dừa tổng hợp (xá)</v>
      </c>
      <c r="C55" s="53" t="str">
        <f>VLOOKUP(A55,'GIA BAN'!B51:F132,3,0)</f>
        <v>1 kg</v>
      </c>
      <c r="D55" s="55"/>
      <c r="E55" s="55"/>
      <c r="F55" s="55"/>
      <c r="G55" s="55"/>
      <c r="H55" s="55"/>
      <c r="I55" s="55"/>
      <c r="J55" s="55"/>
      <c r="K55" s="44">
        <f t="shared" si="2"/>
        <v>0</v>
      </c>
      <c r="L55" s="34">
        <f>VLOOKUP(A55,'GIA BAN'!B51:F147,5,0)*K55</f>
        <v>0</v>
      </c>
    </row>
    <row r="56" spans="1:12" s="51" customFormat="1" ht="22.5" hidden="1" customHeight="1" x14ac:dyDescent="0.25">
      <c r="A56" s="43" t="s">
        <v>128</v>
      </c>
      <c r="B56" s="14" t="str">
        <f>VLOOKUP(A56,'GIA BAN'!B52:F133,2,0)</f>
        <v>Kẹo dừa tổng hợp (xá) sr, dp</v>
      </c>
      <c r="C56" s="53" t="str">
        <f>VLOOKUP(A56,'GIA BAN'!B52:F133,3,0)</f>
        <v>1 kg</v>
      </c>
      <c r="D56" s="55"/>
      <c r="E56" s="55"/>
      <c r="F56" s="55"/>
      <c r="G56" s="55"/>
      <c r="H56" s="55"/>
      <c r="I56" s="55"/>
      <c r="J56" s="55"/>
      <c r="K56" s="44">
        <f t="shared" si="2"/>
        <v>0</v>
      </c>
      <c r="L56" s="34">
        <f>VLOOKUP(A56,'GIA BAN'!B52:F148,5,0)*K56</f>
        <v>0</v>
      </c>
    </row>
    <row r="57" spans="1:12" s="51" customFormat="1" ht="22.5" hidden="1" customHeight="1" x14ac:dyDescent="0.25">
      <c r="A57" s="9"/>
      <c r="B57" s="10" t="s">
        <v>84</v>
      </c>
      <c r="C57" s="52"/>
      <c r="D57" s="55"/>
      <c r="E57" s="55"/>
      <c r="F57" s="55"/>
      <c r="G57" s="55"/>
      <c r="H57" s="55"/>
      <c r="I57" s="55"/>
      <c r="J57" s="55"/>
      <c r="K57" s="44">
        <f t="shared" si="2"/>
        <v>0</v>
      </c>
      <c r="L57" s="34"/>
    </row>
    <row r="58" spans="1:12" s="51" customFormat="1" ht="22.5" hidden="1" customHeight="1" x14ac:dyDescent="0.25">
      <c r="A58" s="9" t="s">
        <v>85</v>
      </c>
      <c r="B58" s="14" t="str">
        <f>VLOOKUP(A58,'GIA BAN'!B54:F135,2,0)</f>
        <v xml:space="preserve">Kẹo dẻo thập cẩm </v>
      </c>
      <c r="C58" s="53" t="str">
        <f>VLOOKUP(A58,'GIA BAN'!B54:F135,3,0)</f>
        <v>500gr</v>
      </c>
      <c r="D58" s="55"/>
      <c r="E58" s="55"/>
      <c r="F58" s="55"/>
      <c r="G58" s="55"/>
      <c r="H58" s="55"/>
      <c r="I58" s="55"/>
      <c r="J58" s="55"/>
      <c r="K58" s="44">
        <f t="shared" si="2"/>
        <v>0</v>
      </c>
      <c r="L58" s="34">
        <f>VLOOKUP(A58,'GIA BAN'!B54:F150,5,0)*K58</f>
        <v>0</v>
      </c>
    </row>
    <row r="59" spans="1:12" s="51" customFormat="1" ht="22.5" hidden="1" customHeight="1" x14ac:dyDescent="0.25">
      <c r="A59" s="9" t="s">
        <v>86</v>
      </c>
      <c r="B59" s="14" t="str">
        <f>VLOOKUP(A59,'GIA BAN'!B55:F136,2,0)</f>
        <v xml:space="preserve">Kẹo dẻo thập cẩm </v>
      </c>
      <c r="C59" s="53" t="str">
        <f>VLOOKUP(A59,'GIA BAN'!B55:F136,3,0)</f>
        <v>200gr</v>
      </c>
      <c r="D59" s="55"/>
      <c r="E59" s="55"/>
      <c r="F59" s="55"/>
      <c r="G59" s="55"/>
      <c r="H59" s="55"/>
      <c r="I59" s="55"/>
      <c r="J59" s="55"/>
      <c r="K59" s="44">
        <f t="shared" si="2"/>
        <v>0</v>
      </c>
      <c r="L59" s="34">
        <f>VLOOKUP(A59,'GIA BAN'!B55:F151,5,0)*K59</f>
        <v>0</v>
      </c>
    </row>
    <row r="60" spans="1:12" s="51" customFormat="1" ht="22.5" hidden="1" customHeight="1" x14ac:dyDescent="0.25">
      <c r="A60" s="9" t="s">
        <v>87</v>
      </c>
      <c r="B60" s="14" t="str">
        <f>VLOOKUP(A60,'GIA BAN'!B56:F137,2,0)</f>
        <v>Kẹo dẻo xá</v>
      </c>
      <c r="C60" s="53" t="str">
        <f>VLOOKUP(A60,'GIA BAN'!B56:F137,3,0)</f>
        <v>1 kg</v>
      </c>
      <c r="D60" s="55"/>
      <c r="E60" s="55"/>
      <c r="F60" s="55"/>
      <c r="G60" s="55"/>
      <c r="H60" s="55"/>
      <c r="I60" s="55"/>
      <c r="J60" s="55"/>
      <c r="K60" s="44">
        <f t="shared" si="2"/>
        <v>0</v>
      </c>
      <c r="L60" s="34">
        <f>VLOOKUP(A60,'GIA BAN'!B56:F152,5,0)*K60</f>
        <v>0</v>
      </c>
    </row>
    <row r="61" spans="1:12" s="51" customFormat="1" ht="22.5" hidden="1" customHeight="1" x14ac:dyDescent="0.25">
      <c r="A61" s="9" t="s">
        <v>89</v>
      </c>
      <c r="B61" s="14" t="str">
        <f>VLOOKUP(A61,'GIA BAN'!B57:F138,2,0)</f>
        <v>Kẹo dẻo sầu riêng</v>
      </c>
      <c r="C61" s="53" t="str">
        <f>VLOOKUP(A61,'GIA BAN'!B57:F138,3,0)</f>
        <v>500gr</v>
      </c>
      <c r="D61" s="55"/>
      <c r="E61" s="55"/>
      <c r="F61" s="55"/>
      <c r="G61" s="55"/>
      <c r="H61" s="55"/>
      <c r="I61" s="55"/>
      <c r="J61" s="55"/>
      <c r="K61" s="44">
        <f t="shared" si="2"/>
        <v>0</v>
      </c>
      <c r="L61" s="34">
        <f>VLOOKUP(A61,'GIA BAN'!B57:F153,5,0)*K61</f>
        <v>0</v>
      </c>
    </row>
    <row r="62" spans="1:12" s="51" customFormat="1" ht="22.5" hidden="1" customHeight="1" x14ac:dyDescent="0.25">
      <c r="A62" s="9" t="s">
        <v>91</v>
      </c>
      <c r="B62" s="14" t="str">
        <f>VLOOKUP(A62,'GIA BAN'!B58:F139,2,0)</f>
        <v>Kẹo dẻo đậu phộng</v>
      </c>
      <c r="C62" s="53" t="str">
        <f>VLOOKUP(A62,'GIA BAN'!B58:F139,3,0)</f>
        <v>500gr</v>
      </c>
      <c r="D62" s="55"/>
      <c r="E62" s="55"/>
      <c r="F62" s="55"/>
      <c r="G62" s="55"/>
      <c r="H62" s="55"/>
      <c r="I62" s="55"/>
      <c r="J62" s="55"/>
      <c r="K62" s="44">
        <f t="shared" si="2"/>
        <v>0</v>
      </c>
      <c r="L62" s="34">
        <f>VLOOKUP(A62,'GIA BAN'!B58:F154,5,0)*K62</f>
        <v>0</v>
      </c>
    </row>
    <row r="63" spans="1:12" s="51" customFormat="1" ht="22.5" hidden="1" customHeight="1" x14ac:dyDescent="0.25">
      <c r="A63" s="9" t="s">
        <v>93</v>
      </c>
      <c r="B63" s="14" t="str">
        <f>VLOOKUP(A63,'GIA BAN'!B59:F140,2,0)</f>
        <v>Kẹo dẻo Lá dứa</v>
      </c>
      <c r="C63" s="53" t="str">
        <f>VLOOKUP(A63,'GIA BAN'!B59:F140,3,0)</f>
        <v>500gr</v>
      </c>
      <c r="D63" s="55"/>
      <c r="E63" s="55"/>
      <c r="F63" s="55"/>
      <c r="G63" s="55"/>
      <c r="H63" s="55"/>
      <c r="I63" s="55"/>
      <c r="J63" s="55"/>
      <c r="K63" s="44">
        <f t="shared" si="2"/>
        <v>0</v>
      </c>
      <c r="L63" s="34">
        <f>VLOOKUP(A63,'GIA BAN'!B59:F155,5,0)*K63</f>
        <v>0</v>
      </c>
    </row>
    <row r="64" spans="1:12" s="51" customFormat="1" ht="22.5" hidden="1" customHeight="1" x14ac:dyDescent="0.25">
      <c r="A64" s="9" t="s">
        <v>95</v>
      </c>
      <c r="B64" s="14" t="str">
        <f>VLOOKUP(A64,'GIA BAN'!B60:F141,2,0)</f>
        <v>Kẹo dẻo Môn</v>
      </c>
      <c r="C64" s="53" t="str">
        <f>VLOOKUP(A64,'GIA BAN'!B60:F141,3,0)</f>
        <v>500gr</v>
      </c>
      <c r="D64" s="55"/>
      <c r="E64" s="55"/>
      <c r="F64" s="55"/>
      <c r="G64" s="55"/>
      <c r="H64" s="55"/>
      <c r="I64" s="55"/>
      <c r="J64" s="55"/>
      <c r="K64" s="44">
        <f t="shared" si="2"/>
        <v>0</v>
      </c>
      <c r="L64" s="34">
        <f>VLOOKUP(A64,'GIA BAN'!B60:F156,5,0)*K64</f>
        <v>0</v>
      </c>
    </row>
    <row r="65" spans="1:12" s="51" customFormat="1" ht="22.5" hidden="1" customHeight="1" x14ac:dyDescent="0.25">
      <c r="A65" s="9"/>
      <c r="B65" s="75" t="s">
        <v>186</v>
      </c>
      <c r="C65" s="53"/>
      <c r="D65" s="55"/>
      <c r="E65" s="55"/>
      <c r="F65" s="55"/>
      <c r="G65" s="55"/>
      <c r="H65" s="55"/>
      <c r="I65" s="55"/>
      <c r="J65" s="55"/>
      <c r="K65" s="44">
        <f t="shared" si="2"/>
        <v>0</v>
      </c>
      <c r="L65" s="34"/>
    </row>
    <row r="66" spans="1:12" s="51" customFormat="1" ht="22.5" customHeight="1" x14ac:dyDescent="0.25">
      <c r="A66" s="9" t="s">
        <v>187</v>
      </c>
      <c r="B66" s="14" t="str">
        <f>VLOOKUP(A66,'GIA BAN'!B62:F143,2,0)</f>
        <v>Kẹo dừa thập cẩm viên nhỏ - 45 viên</v>
      </c>
      <c r="C66" s="53" t="str">
        <f>VLOOKUP(A66,'GIA BAN'!B62:F143,3,0)</f>
        <v>150gr</v>
      </c>
      <c r="D66" s="55">
        <v>2400</v>
      </c>
      <c r="E66" s="55"/>
      <c r="F66" s="55">
        <v>600</v>
      </c>
      <c r="G66" s="55"/>
      <c r="H66" s="55"/>
      <c r="I66" s="55"/>
      <c r="J66" s="55"/>
      <c r="K66" s="44">
        <f t="shared" si="2"/>
        <v>3000</v>
      </c>
      <c r="L66" s="34">
        <f>VLOOKUP(A66,'GIA BAN'!B62:F158,5,0)*K66</f>
        <v>34800000</v>
      </c>
    </row>
    <row r="67" spans="1:12" s="51" customFormat="1" ht="22.5" hidden="1" customHeight="1" x14ac:dyDescent="0.25">
      <c r="A67" s="9" t="s">
        <v>190</v>
      </c>
      <c r="B67" s="14" t="str">
        <f>VLOOKUP(A67,'GIA BAN'!B63:F144,2,0)</f>
        <v>Kẹo dừa đậu phộng viên nhỏ</v>
      </c>
      <c r="C67" s="53" t="str">
        <f>VLOOKUP(A67,'GIA BAN'!B63:F144,3,0)</f>
        <v>200gr</v>
      </c>
      <c r="D67" s="55"/>
      <c r="E67" s="55"/>
      <c r="F67" s="55"/>
      <c r="G67" s="55"/>
      <c r="H67" s="55"/>
      <c r="I67" s="55"/>
      <c r="J67" s="55"/>
      <c r="K67" s="44">
        <f t="shared" ref="K67:K103" si="3">SUM(D67:J67)</f>
        <v>0</v>
      </c>
      <c r="L67" s="34">
        <f>VLOOKUP(A67,'GIA BAN'!B63:F159,5,0)*K67</f>
        <v>0</v>
      </c>
    </row>
    <row r="68" spans="1:12" s="51" customFormat="1" ht="22.5" hidden="1" customHeight="1" x14ac:dyDescent="0.25">
      <c r="A68" s="9" t="s">
        <v>192</v>
      </c>
      <c r="B68" s="14" t="str">
        <f>VLOOKUP(A68,'GIA BAN'!B64:F145,2,0)</f>
        <v>Kẹo dừa gừng viên nhỏ</v>
      </c>
      <c r="C68" s="53" t="str">
        <f>VLOOKUP(A68,'GIA BAN'!B64:F145,3,0)</f>
        <v>200gr</v>
      </c>
      <c r="D68" s="55"/>
      <c r="E68" s="55"/>
      <c r="F68" s="55"/>
      <c r="G68" s="55"/>
      <c r="H68" s="55"/>
      <c r="I68" s="55"/>
      <c r="J68" s="55"/>
      <c r="K68" s="44">
        <f t="shared" si="3"/>
        <v>0</v>
      </c>
      <c r="L68" s="34">
        <f>VLOOKUP(A68,'GIA BAN'!B64:F160,5,0)*K68</f>
        <v>0</v>
      </c>
    </row>
    <row r="69" spans="1:12" s="51" customFormat="1" ht="22.5" hidden="1" customHeight="1" x14ac:dyDescent="0.25">
      <c r="A69" s="9" t="s">
        <v>194</v>
      </c>
      <c r="B69" s="14" t="str">
        <f>VLOOKUP(A69,'GIA BAN'!B65:F146,2,0)</f>
        <v>Kẹo dừa lá dứa viên nhỏ</v>
      </c>
      <c r="C69" s="53" t="str">
        <f>VLOOKUP(A69,'GIA BAN'!B65:F146,3,0)</f>
        <v>200gr</v>
      </c>
      <c r="D69" s="55"/>
      <c r="E69" s="55"/>
      <c r="F69" s="55"/>
      <c r="G69" s="55"/>
      <c r="H69" s="55"/>
      <c r="I69" s="55"/>
      <c r="J69" s="55"/>
      <c r="K69" s="44">
        <f t="shared" si="3"/>
        <v>0</v>
      </c>
      <c r="L69" s="34">
        <f>VLOOKUP(A69,'GIA BAN'!B65:F161,5,0)*K69</f>
        <v>0</v>
      </c>
    </row>
    <row r="70" spans="1:12" s="51" customFormat="1" ht="22.5" hidden="1" customHeight="1" x14ac:dyDescent="0.25">
      <c r="A70" s="9" t="s">
        <v>196</v>
      </c>
      <c r="B70" s="14" t="str">
        <f>VLOOKUP(A70,'GIA BAN'!B66:F147,2,0)</f>
        <v>Kẹo dừa ca cao viên nhỏ</v>
      </c>
      <c r="C70" s="53" t="str">
        <f>VLOOKUP(A70,'GIA BAN'!B66:F147,3,0)</f>
        <v>200gr</v>
      </c>
      <c r="D70" s="55"/>
      <c r="E70" s="55"/>
      <c r="F70" s="55"/>
      <c r="G70" s="55"/>
      <c r="H70" s="55"/>
      <c r="I70" s="55"/>
      <c r="J70" s="55"/>
      <c r="K70" s="44">
        <f t="shared" si="3"/>
        <v>0</v>
      </c>
      <c r="L70" s="34">
        <f>VLOOKUP(A70,'GIA BAN'!B66:F162,5,0)*K70</f>
        <v>0</v>
      </c>
    </row>
    <row r="71" spans="1:12" s="51" customFormat="1" ht="22.5" hidden="1" customHeight="1" x14ac:dyDescent="0.25">
      <c r="A71" s="9" t="s">
        <v>198</v>
      </c>
      <c r="B71" s="14" t="str">
        <f>VLOOKUP(A71,'GIA BAN'!B67:F148,2,0)</f>
        <v>Kẹo dừa đậu phộng viên nhỏ</v>
      </c>
      <c r="C71" s="53" t="str">
        <f>VLOOKUP(A71,'GIA BAN'!B67:F148,3,0)</f>
        <v>300gr</v>
      </c>
      <c r="D71" s="55"/>
      <c r="E71" s="55"/>
      <c r="F71" s="55"/>
      <c r="G71" s="55"/>
      <c r="H71" s="55"/>
      <c r="I71" s="55"/>
      <c r="J71" s="55"/>
      <c r="K71" s="44">
        <f t="shared" si="3"/>
        <v>0</v>
      </c>
      <c r="L71" s="34">
        <f>VLOOKUP(A71,'GIA BAN'!B67:F163,5,0)*K71</f>
        <v>0</v>
      </c>
    </row>
    <row r="72" spans="1:12" s="51" customFormat="1" ht="22.5" hidden="1" customHeight="1" x14ac:dyDescent="0.25">
      <c r="A72" s="9" t="s">
        <v>199</v>
      </c>
      <c r="B72" s="14" t="str">
        <f>VLOOKUP(A72,'GIA BAN'!B68:F149,2,0)</f>
        <v>Kẹo dừa gừng viên nhỏ</v>
      </c>
      <c r="C72" s="53" t="str">
        <f>VLOOKUP(A72,'GIA BAN'!B68:F149,3,0)</f>
        <v>300gr</v>
      </c>
      <c r="D72" s="55"/>
      <c r="E72" s="55"/>
      <c r="F72" s="55"/>
      <c r="G72" s="55"/>
      <c r="H72" s="55"/>
      <c r="I72" s="55"/>
      <c r="J72" s="55"/>
      <c r="K72" s="44">
        <f t="shared" si="3"/>
        <v>0</v>
      </c>
      <c r="L72" s="34">
        <f>VLOOKUP(A72,'GIA BAN'!B68:F164,5,0)*K72</f>
        <v>0</v>
      </c>
    </row>
    <row r="73" spans="1:12" s="51" customFormat="1" ht="22.5" hidden="1" customHeight="1" x14ac:dyDescent="0.25">
      <c r="A73" s="9" t="s">
        <v>200</v>
      </c>
      <c r="B73" s="14" t="str">
        <f>VLOOKUP(A73,'GIA BAN'!B69:F150,2,0)</f>
        <v>Kẹo dừa lá dứa viên nhỏ</v>
      </c>
      <c r="C73" s="53" t="str">
        <f>VLOOKUP(A73,'GIA BAN'!B69:F150,3,0)</f>
        <v>300gr</v>
      </c>
      <c r="D73" s="55"/>
      <c r="E73" s="55"/>
      <c r="F73" s="55"/>
      <c r="G73" s="55"/>
      <c r="H73" s="55"/>
      <c r="I73" s="55"/>
      <c r="J73" s="55"/>
      <c r="K73" s="44">
        <f t="shared" si="3"/>
        <v>0</v>
      </c>
      <c r="L73" s="34">
        <f>VLOOKUP(A73,'GIA BAN'!B69:F165,5,0)*K73</f>
        <v>0</v>
      </c>
    </row>
    <row r="74" spans="1:12" s="51" customFormat="1" ht="22.5" hidden="1" customHeight="1" x14ac:dyDescent="0.25">
      <c r="A74" s="9" t="s">
        <v>201</v>
      </c>
      <c r="B74" s="14" t="str">
        <f>VLOOKUP(A74,'GIA BAN'!B70:F151,2,0)</f>
        <v>Kẹo dừa ca cao viên nhỏ</v>
      </c>
      <c r="C74" s="53" t="str">
        <f>VLOOKUP(A74,'GIA BAN'!B70:F151,3,0)</f>
        <v>300gr</v>
      </c>
      <c r="D74" s="55"/>
      <c r="E74" s="55"/>
      <c r="F74" s="55"/>
      <c r="G74" s="55"/>
      <c r="H74" s="55"/>
      <c r="I74" s="55"/>
      <c r="J74" s="55"/>
      <c r="K74" s="44">
        <f t="shared" si="3"/>
        <v>0</v>
      </c>
      <c r="L74" s="34">
        <f>VLOOKUP(A74,'GIA BAN'!B70:F166,5,0)*K74</f>
        <v>0</v>
      </c>
    </row>
    <row r="75" spans="1:12" s="51" customFormat="1" ht="22.5" hidden="1" customHeight="1" x14ac:dyDescent="0.25">
      <c r="A75" s="9" t="s">
        <v>202</v>
      </c>
      <c r="B75" s="14" t="str">
        <f>VLOOKUP(A75,'GIA BAN'!B71:F152,2,0)</f>
        <v>Kẹo dừa đậu phộng viên nhỏ</v>
      </c>
      <c r="C75" s="53" t="str">
        <f>VLOOKUP(A75,'GIA BAN'!B71:F152,3,0)</f>
        <v>450gr</v>
      </c>
      <c r="D75" s="55"/>
      <c r="E75" s="55"/>
      <c r="F75" s="55"/>
      <c r="G75" s="55"/>
      <c r="H75" s="55"/>
      <c r="I75" s="55"/>
      <c r="J75" s="55"/>
      <c r="K75" s="44">
        <f t="shared" si="3"/>
        <v>0</v>
      </c>
      <c r="L75" s="34">
        <f>VLOOKUP(A75,'GIA BAN'!B71:F167,5,0)*K75</f>
        <v>0</v>
      </c>
    </row>
    <row r="76" spans="1:12" s="51" customFormat="1" ht="22.5" hidden="1" customHeight="1" x14ac:dyDescent="0.25">
      <c r="A76" s="9" t="s">
        <v>203</v>
      </c>
      <c r="B76" s="14" t="str">
        <f>VLOOKUP(A76,'GIA BAN'!B72:F153,2,0)</f>
        <v>Kẹo dừa gừng viên nhỏ</v>
      </c>
      <c r="C76" s="53" t="str">
        <f>VLOOKUP(A76,'GIA BAN'!B72:F153,3,0)</f>
        <v>450gr</v>
      </c>
      <c r="D76" s="55"/>
      <c r="E76" s="55"/>
      <c r="F76" s="55"/>
      <c r="G76" s="55"/>
      <c r="H76" s="55"/>
      <c r="I76" s="55"/>
      <c r="J76" s="55"/>
      <c r="K76" s="44">
        <f t="shared" si="3"/>
        <v>0</v>
      </c>
      <c r="L76" s="34">
        <f>VLOOKUP(A76,'GIA BAN'!B72:F168,5,0)*K76</f>
        <v>0</v>
      </c>
    </row>
    <row r="77" spans="1:12" s="51" customFormat="1" ht="22.5" hidden="1" customHeight="1" x14ac:dyDescent="0.25">
      <c r="A77" s="9" t="s">
        <v>204</v>
      </c>
      <c r="B77" s="14" t="str">
        <f>VLOOKUP(A77,'GIA BAN'!B73:F154,2,0)</f>
        <v>Kẹo dừa lá dứa viên nhỏ</v>
      </c>
      <c r="C77" s="53" t="str">
        <f>VLOOKUP(A77,'GIA BAN'!B73:F154,3,0)</f>
        <v>450gr</v>
      </c>
      <c r="D77" s="55"/>
      <c r="E77" s="55"/>
      <c r="F77" s="55"/>
      <c r="G77" s="55"/>
      <c r="H77" s="55"/>
      <c r="I77" s="55"/>
      <c r="J77" s="55"/>
      <c r="K77" s="44">
        <f t="shared" si="3"/>
        <v>0</v>
      </c>
      <c r="L77" s="34">
        <f>VLOOKUP(A77,'GIA BAN'!B73:F169,5,0)*K77</f>
        <v>0</v>
      </c>
    </row>
    <row r="78" spans="1:12" s="51" customFormat="1" ht="22.5" hidden="1" customHeight="1" x14ac:dyDescent="0.25">
      <c r="A78" s="9" t="s">
        <v>205</v>
      </c>
      <c r="B78" s="14" t="str">
        <f>VLOOKUP(A78,'GIA BAN'!B74:F155,2,0)</f>
        <v>Kẹo dừa ca cao viên nhỏ</v>
      </c>
      <c r="C78" s="53" t="str">
        <f>VLOOKUP(A78,'GIA BAN'!B74:F155,3,0)</f>
        <v>450gr</v>
      </c>
      <c r="D78" s="55"/>
      <c r="E78" s="55"/>
      <c r="F78" s="55"/>
      <c r="G78" s="55"/>
      <c r="H78" s="55"/>
      <c r="I78" s="55"/>
      <c r="J78" s="55"/>
      <c r="K78" s="44">
        <f t="shared" si="3"/>
        <v>0</v>
      </c>
      <c r="L78" s="34">
        <f>VLOOKUP(A78,'GIA BAN'!B74:F170,5,0)*K78</f>
        <v>0</v>
      </c>
    </row>
    <row r="79" spans="1:12" s="51" customFormat="1" ht="22.5" hidden="1" customHeight="1" x14ac:dyDescent="0.25">
      <c r="A79" s="9" t="s">
        <v>206</v>
      </c>
      <c r="B79" s="14" t="str">
        <f>VLOOKUP(A79,'GIA BAN'!B75:F156,2,0)</f>
        <v>Kẹo dừa thập cẩm viên nhỏ</v>
      </c>
      <c r="C79" s="53" t="str">
        <f>VLOOKUP(A79,'GIA BAN'!B75:F156,3,0)</f>
        <v>1kg</v>
      </c>
      <c r="D79" s="55"/>
      <c r="E79" s="55"/>
      <c r="F79" s="55"/>
      <c r="G79" s="55"/>
      <c r="H79" s="55"/>
      <c r="I79" s="55"/>
      <c r="J79" s="55"/>
      <c r="K79" s="44">
        <f t="shared" si="3"/>
        <v>0</v>
      </c>
      <c r="L79" s="34">
        <f>VLOOKUP(A79,'GIA BAN'!B75:F171,5,0)*K79</f>
        <v>0</v>
      </c>
    </row>
    <row r="80" spans="1:12" s="51" customFormat="1" ht="22.5" hidden="1" customHeight="1" x14ac:dyDescent="0.25">
      <c r="A80" s="9"/>
      <c r="B80" s="10" t="s">
        <v>214</v>
      </c>
      <c r="C80" s="53"/>
      <c r="D80" s="55"/>
      <c r="E80" s="55"/>
      <c r="F80" s="55"/>
      <c r="G80" s="55"/>
      <c r="H80" s="55"/>
      <c r="I80" s="55"/>
      <c r="J80" s="55"/>
      <c r="K80" s="44">
        <f t="shared" si="3"/>
        <v>0</v>
      </c>
      <c r="L80" s="34"/>
    </row>
    <row r="81" spans="1:12" s="51" customFormat="1" ht="22.5" hidden="1" customHeight="1" x14ac:dyDescent="0.25">
      <c r="A81" s="9" t="s">
        <v>98</v>
      </c>
      <c r="B81" s="14" t="str">
        <f>VLOOKUP(A81,'GIA BAN'!B77:F158,2,0)</f>
        <v>Kẹo chuối tươi</v>
      </c>
      <c r="C81" s="53" t="str">
        <f>VLOOKUP(A81,'GIA BAN'!B77:F158,3,0)</f>
        <v>1 kg</v>
      </c>
      <c r="D81" s="55"/>
      <c r="E81" s="55"/>
      <c r="F81" s="55"/>
      <c r="G81" s="55"/>
      <c r="H81" s="55"/>
      <c r="I81" s="55"/>
      <c r="J81" s="55"/>
      <c r="K81" s="44">
        <f t="shared" si="3"/>
        <v>0</v>
      </c>
      <c r="L81" s="34">
        <f>VLOOKUP(A81,'GIA BAN'!B77:F173,5,0)*K81</f>
        <v>0</v>
      </c>
    </row>
    <row r="82" spans="1:12" s="51" customFormat="1" ht="22.5" hidden="1" customHeight="1" x14ac:dyDescent="0.25">
      <c r="A82" s="9" t="s">
        <v>100</v>
      </c>
      <c r="B82" s="14" t="str">
        <f>VLOOKUP(A82,'GIA BAN'!B78:F159,2,0)</f>
        <v>Kẹo chuối tươi (gói)</v>
      </c>
      <c r="C82" s="53" t="str">
        <f>VLOOKUP(A82,'GIA BAN'!B78:F159,3,0)</f>
        <v>400gr</v>
      </c>
      <c r="D82" s="55"/>
      <c r="E82" s="55"/>
      <c r="F82" s="55"/>
      <c r="G82" s="55"/>
      <c r="H82" s="55"/>
      <c r="I82" s="55"/>
      <c r="J82" s="55"/>
      <c r="K82" s="44">
        <f t="shared" si="3"/>
        <v>0</v>
      </c>
      <c r="L82" s="34">
        <f>VLOOKUP(A82,'GIA BAN'!B78:F174,5,0)*K82</f>
        <v>0</v>
      </c>
    </row>
    <row r="83" spans="1:12" ht="22.5" customHeight="1" x14ac:dyDescent="0.25">
      <c r="A83" s="9" t="s">
        <v>102</v>
      </c>
      <c r="B83" s="14" t="str">
        <f>VLOOKUP(A83,'GIA BAN'!B79:F160,2,0)</f>
        <v>Kẹo chuối tươi (túi)</v>
      </c>
      <c r="C83" s="53" t="str">
        <f>VLOOKUP(A83,'GIA BAN'!B79:F160,3,0)</f>
        <v>200gr</v>
      </c>
      <c r="D83" s="55"/>
      <c r="E83" s="55"/>
      <c r="F83" s="55"/>
      <c r="G83" s="55"/>
      <c r="H83" s="55">
        <v>180</v>
      </c>
      <c r="I83" s="55"/>
      <c r="J83" s="55"/>
      <c r="K83" s="44">
        <f t="shared" si="3"/>
        <v>180</v>
      </c>
      <c r="L83" s="34">
        <f>VLOOKUP(A83,'GIA BAN'!B79:F175,5,0)*K83</f>
        <v>2862000</v>
      </c>
    </row>
    <row r="84" spans="1:12" s="51" customFormat="1" ht="22.5" hidden="1" customHeight="1" x14ac:dyDescent="0.25">
      <c r="A84" s="9" t="s">
        <v>104</v>
      </c>
      <c r="B84" s="14" t="str">
        <f>VLOOKUP(A84,'GIA BAN'!B80:F161,2,0)</f>
        <v>Kẹo chuối đậu - mè</v>
      </c>
      <c r="C84" s="53" t="str">
        <f>VLOOKUP(A84,'GIA BAN'!B80:F161,3,0)</f>
        <v>1 kg</v>
      </c>
      <c r="D84" s="55"/>
      <c r="E84" s="55"/>
      <c r="F84" s="55"/>
      <c r="G84" s="55"/>
      <c r="H84" s="55"/>
      <c r="I84" s="55"/>
      <c r="J84" s="55"/>
      <c r="K84" s="44">
        <f t="shared" si="3"/>
        <v>0</v>
      </c>
      <c r="L84" s="34">
        <f>VLOOKUP(A84,'GIA BAN'!B80:F176,5,0)*K84</f>
        <v>0</v>
      </c>
    </row>
    <row r="85" spans="1:12" ht="22.5" hidden="1" customHeight="1" x14ac:dyDescent="0.25">
      <c r="A85" s="9" t="s">
        <v>106</v>
      </c>
      <c r="B85" s="14" t="str">
        <f>VLOOKUP(A85,'GIA BAN'!B81:F162,2,0)</f>
        <v>Kẹo chuối đậu - mè (túi)</v>
      </c>
      <c r="C85" s="53" t="str">
        <f>VLOOKUP(A85,'GIA BAN'!B81:F162,3,0)</f>
        <v>200gr</v>
      </c>
      <c r="D85" s="55"/>
      <c r="E85" s="55"/>
      <c r="F85" s="55"/>
      <c r="G85" s="55"/>
      <c r="H85" s="55"/>
      <c r="I85" s="55"/>
      <c r="J85" s="55"/>
      <c r="K85" s="44">
        <f t="shared" si="3"/>
        <v>0</v>
      </c>
      <c r="L85" s="34">
        <f>VLOOKUP(A85,'GIA BAN'!B81:F177,5,0)*K85</f>
        <v>0</v>
      </c>
    </row>
    <row r="86" spans="1:12" ht="22.5" hidden="1" customHeight="1" x14ac:dyDescent="0.25">
      <c r="A86" s="9" t="s">
        <v>108</v>
      </c>
      <c r="B86" s="14" t="str">
        <f>VLOOKUP(A86,'GIA BAN'!B82:F163,2,0)</f>
        <v>Kẹo chuối tươi (túi)</v>
      </c>
      <c r="C86" s="53" t="str">
        <f>VLOOKUP(A86,'GIA BAN'!B82:F163,3,0)</f>
        <v>500gr</v>
      </c>
      <c r="D86" s="55"/>
      <c r="E86" s="55"/>
      <c r="F86" s="55"/>
      <c r="G86" s="55"/>
      <c r="H86" s="55"/>
      <c r="I86" s="55"/>
      <c r="J86" s="55"/>
      <c r="K86" s="44">
        <f t="shared" si="3"/>
        <v>0</v>
      </c>
      <c r="L86" s="34">
        <f>VLOOKUP(A86,'GIA BAN'!B82:F178,5,0)*K86</f>
        <v>0</v>
      </c>
    </row>
    <row r="87" spans="1:12" ht="22.5" customHeight="1" x14ac:dyDescent="0.25">
      <c r="A87" s="9" t="s">
        <v>109</v>
      </c>
      <c r="B87" s="14" t="str">
        <f>VLOOKUP(A87,'GIA BAN'!B83:F164,2,0)</f>
        <v>Kẹo chuối đậu - mè (túi)</v>
      </c>
      <c r="C87" s="53" t="str">
        <f>VLOOKUP(A87,'GIA BAN'!B83:F164,3,0)</f>
        <v>500gr</v>
      </c>
      <c r="D87" s="55"/>
      <c r="E87" s="55"/>
      <c r="F87" s="55"/>
      <c r="G87" s="55">
        <v>150</v>
      </c>
      <c r="H87" s="55"/>
      <c r="I87" s="55"/>
      <c r="J87" s="55"/>
      <c r="K87" s="44">
        <f t="shared" si="3"/>
        <v>150</v>
      </c>
      <c r="L87" s="34">
        <f>VLOOKUP(A87,'GIA BAN'!B83:F179,5,0)*K87</f>
        <v>6450000</v>
      </c>
    </row>
    <row r="88" spans="1:12" ht="22.5" customHeight="1" x14ac:dyDescent="0.25">
      <c r="A88" s="9" t="s">
        <v>110</v>
      </c>
      <c r="B88" s="14" t="str">
        <f>VLOOKUP(A88,'GIA BAN'!B84:F165,2,0)</f>
        <v>Kẹo chuối cuộn bánh tráng đậu mè</v>
      </c>
      <c r="C88" s="53" t="str">
        <f>VLOOKUP(A88,'GIA BAN'!B84:F165,3,0)</f>
        <v>450gr</v>
      </c>
      <c r="D88" s="55"/>
      <c r="E88" s="55"/>
      <c r="F88" s="55"/>
      <c r="G88" s="55">
        <v>150</v>
      </c>
      <c r="H88" s="55"/>
      <c r="I88" s="55"/>
      <c r="J88" s="55"/>
      <c r="K88" s="44">
        <f t="shared" si="3"/>
        <v>150</v>
      </c>
      <c r="L88" s="34">
        <f>VLOOKUP(A88,'GIA BAN'!B84:F180,5,0)*K88</f>
        <v>5655000</v>
      </c>
    </row>
    <row r="89" spans="1:12" ht="22.5" hidden="1" customHeight="1" x14ac:dyDescent="0.25">
      <c r="A89" s="9" t="s">
        <v>112</v>
      </c>
      <c r="B89" s="14" t="str">
        <f>VLOOKUP(A89,'GIA BAN'!B85:F166,2,0)</f>
        <v>Kẹo chuối cuộn bánh tráng đậu mè</v>
      </c>
      <c r="C89" s="53" t="str">
        <f>VLOOKUP(A89,'GIA BAN'!B85:F166,3,0)</f>
        <v>1 kg</v>
      </c>
      <c r="D89" s="55"/>
      <c r="E89" s="55"/>
      <c r="F89" s="55"/>
      <c r="G89" s="55"/>
      <c r="H89" s="55"/>
      <c r="I89" s="55"/>
      <c r="J89" s="55"/>
      <c r="K89" s="44">
        <f t="shared" si="3"/>
        <v>0</v>
      </c>
      <c r="L89" s="34">
        <f>VLOOKUP(A89,'GIA BAN'!B85:F181,5,0)*K89</f>
        <v>0</v>
      </c>
    </row>
    <row r="90" spans="1:12" ht="22.5" hidden="1" customHeight="1" x14ac:dyDescent="0.25">
      <c r="A90" s="9"/>
      <c r="B90" s="10" t="s">
        <v>264</v>
      </c>
      <c r="C90" s="53"/>
      <c r="D90" s="55"/>
      <c r="E90" s="55"/>
      <c r="F90" s="55"/>
      <c r="G90" s="55"/>
      <c r="H90" s="55"/>
      <c r="I90" s="55"/>
      <c r="J90" s="55"/>
      <c r="K90" s="44">
        <f t="shared" si="3"/>
        <v>0</v>
      </c>
      <c r="L90" s="34"/>
    </row>
    <row r="91" spans="1:12" ht="22.5" hidden="1" customHeight="1" x14ac:dyDescent="0.25">
      <c r="A91" s="9" t="s">
        <v>252</v>
      </c>
      <c r="B91" s="14" t="str">
        <f>VLOOKUP(A91,'GIA BAN'!B87:F168,2,0)</f>
        <v xml:space="preserve">Kẹo dừa sầu riêng - túi 3 thanh </v>
      </c>
      <c r="C91" s="53" t="str">
        <f>VLOOKUP(A91,'GIA BAN'!B87:F168,3,0)</f>
        <v>142,5gr</v>
      </c>
      <c r="D91" s="55"/>
      <c r="E91" s="55"/>
      <c r="F91" s="55"/>
      <c r="G91" s="55"/>
      <c r="H91" s="55"/>
      <c r="I91" s="55"/>
      <c r="J91" s="55"/>
      <c r="K91" s="44">
        <f t="shared" si="3"/>
        <v>0</v>
      </c>
      <c r="L91" s="34">
        <f>VLOOKUP(A91,'GIA BAN'!B87:F183,5,0)*K91</f>
        <v>0</v>
      </c>
    </row>
    <row r="92" spans="1:12" ht="22.5" hidden="1" customHeight="1" x14ac:dyDescent="0.25">
      <c r="A92" s="9" t="s">
        <v>256</v>
      </c>
      <c r="B92" s="14" t="str">
        <f>VLOOKUP(A92,'GIA BAN'!B88:F169,2,0)</f>
        <v>Kẹo dừa lá dứa - túi 3 thanh</v>
      </c>
      <c r="C92" s="53" t="str">
        <f>VLOOKUP(A92,'GIA BAN'!B88:F169,3,0)</f>
        <v>142,5gr</v>
      </c>
      <c r="D92" s="55"/>
      <c r="E92" s="55"/>
      <c r="F92" s="55"/>
      <c r="G92" s="55"/>
      <c r="H92" s="55"/>
      <c r="I92" s="55"/>
      <c r="J92" s="55"/>
      <c r="K92" s="44">
        <f t="shared" si="3"/>
        <v>0</v>
      </c>
      <c r="L92" s="34">
        <f>VLOOKUP(A92,'GIA BAN'!B88:F184,5,0)*K92</f>
        <v>0</v>
      </c>
    </row>
    <row r="93" spans="1:12" ht="22.5" hidden="1" customHeight="1" x14ac:dyDescent="0.25">
      <c r="A93" s="9" t="s">
        <v>258</v>
      </c>
      <c r="B93" s="14" t="str">
        <f>VLOOKUP(A93,'GIA BAN'!B89:F170,2,0)</f>
        <v>Kẹo dừa ca cao - túi 3 thanh</v>
      </c>
      <c r="C93" s="53" t="str">
        <f>VLOOKUP(A93,'GIA BAN'!B89:F170,3,0)</f>
        <v>142,5gr</v>
      </c>
      <c r="D93" s="55"/>
      <c r="E93" s="55"/>
      <c r="F93" s="55"/>
      <c r="G93" s="55"/>
      <c r="H93" s="55"/>
      <c r="I93" s="55"/>
      <c r="J93" s="55"/>
      <c r="K93" s="44">
        <f t="shared" si="3"/>
        <v>0</v>
      </c>
      <c r="L93" s="34">
        <f>VLOOKUP(A93,'GIA BAN'!B89:F185,5,0)*K93</f>
        <v>0</v>
      </c>
    </row>
    <row r="94" spans="1:12" ht="22.5" hidden="1" customHeight="1" x14ac:dyDescent="0.25">
      <c r="A94" s="9" t="s">
        <v>260</v>
      </c>
      <c r="B94" s="14" t="str">
        <f>VLOOKUP(A94,'GIA BAN'!B90:F171,2,0)</f>
        <v>Kẹo dừa gừng -  túi 3 thanh</v>
      </c>
      <c r="C94" s="53" t="str">
        <f>VLOOKUP(A94,'GIA BAN'!B90:F171,3,0)</f>
        <v>142,5gr</v>
      </c>
      <c r="D94" s="55"/>
      <c r="E94" s="55"/>
      <c r="F94" s="55"/>
      <c r="G94" s="55"/>
      <c r="H94" s="55"/>
      <c r="I94" s="55"/>
      <c r="J94" s="55"/>
      <c r="K94" s="44">
        <f t="shared" si="3"/>
        <v>0</v>
      </c>
      <c r="L94" s="34">
        <f>VLOOKUP(A94,'GIA BAN'!B90:F186,5,0)*K94</f>
        <v>0</v>
      </c>
    </row>
    <row r="95" spans="1:12" ht="22.5" hidden="1" customHeight="1" x14ac:dyDescent="0.25">
      <c r="A95" s="9" t="s">
        <v>262</v>
      </c>
      <c r="B95" s="14" t="str">
        <f>VLOOKUP(A95,'GIA BAN'!B91:F172,2,0)</f>
        <v>Kẹo dừa béo -  túi 3 thanh</v>
      </c>
      <c r="C95" s="53" t="str">
        <f>VLOOKUP(A95,'GIA BAN'!B91:F172,3,0)</f>
        <v>142,5gr</v>
      </c>
      <c r="D95" s="55"/>
      <c r="E95" s="55"/>
      <c r="F95" s="55"/>
      <c r="G95" s="55"/>
      <c r="H95" s="55"/>
      <c r="I95" s="55"/>
      <c r="J95" s="55"/>
      <c r="K95" s="44">
        <f t="shared" si="3"/>
        <v>0</v>
      </c>
      <c r="L95" s="34">
        <f>VLOOKUP(A95,'GIA BAN'!B91:F187,5,0)*K95</f>
        <v>0</v>
      </c>
    </row>
    <row r="96" spans="1:12" ht="22.5" hidden="1" customHeight="1" x14ac:dyDescent="0.25">
      <c r="A96" s="9"/>
      <c r="B96" s="10" t="s">
        <v>215</v>
      </c>
      <c r="C96" s="53"/>
      <c r="D96" s="55"/>
      <c r="E96" s="55"/>
      <c r="F96" s="55"/>
      <c r="G96" s="55"/>
      <c r="H96" s="55"/>
      <c r="I96" s="55"/>
      <c r="J96" s="55"/>
      <c r="K96" s="44">
        <f t="shared" si="3"/>
        <v>0</v>
      </c>
      <c r="L96" s="34"/>
    </row>
    <row r="97" spans="1:12" ht="22.5" hidden="1" customHeight="1" x14ac:dyDescent="0.25">
      <c r="A97" s="15" t="s">
        <v>114</v>
      </c>
      <c r="B97" s="94" t="str">
        <f>VLOOKUP(A97,'GIA BAN'!B93:F168,2,0)</f>
        <v>Bánh phồng sữa</v>
      </c>
      <c r="C97" s="54" t="str">
        <f>VLOOKUP(A97,'GIA BAN'!B93:F168,3,0)</f>
        <v>350gr</v>
      </c>
      <c r="D97" s="55"/>
      <c r="E97" s="55"/>
      <c r="F97" s="55"/>
      <c r="G97" s="55"/>
      <c r="H97" s="55"/>
      <c r="I97" s="55"/>
      <c r="J97" s="55"/>
      <c r="K97" s="44">
        <f t="shared" si="3"/>
        <v>0</v>
      </c>
      <c r="L97" s="34">
        <f>VLOOKUP(A97,'GIA BAN'!B93:F189,5,0)*K97</f>
        <v>0</v>
      </c>
    </row>
    <row r="98" spans="1:12" ht="22.5" hidden="1" customHeight="1" x14ac:dyDescent="0.25">
      <c r="A98" s="15" t="s">
        <v>116</v>
      </c>
      <c r="B98" s="94" t="str">
        <f>VLOOKUP(A98,'GIA BAN'!B94:F169,2,0)</f>
        <v>Bánh phồng sữa - sầu riêng (đặc biệt)</v>
      </c>
      <c r="C98" s="54" t="str">
        <f>VLOOKUP(A98,'GIA BAN'!B94:F169,3,0)</f>
        <v>450gr</v>
      </c>
      <c r="D98" s="55"/>
      <c r="E98" s="55"/>
      <c r="F98" s="55"/>
      <c r="G98" s="55"/>
      <c r="H98" s="55"/>
      <c r="I98" s="55"/>
      <c r="J98" s="55"/>
      <c r="K98" s="44">
        <f t="shared" si="3"/>
        <v>0</v>
      </c>
      <c r="L98" s="34">
        <f>VLOOKUP(A98,'GIA BAN'!B94:F190,5,0)*K98</f>
        <v>0</v>
      </c>
    </row>
    <row r="99" spans="1:12" ht="22.5" hidden="1" customHeight="1" x14ac:dyDescent="0.25">
      <c r="A99" s="81" t="s">
        <v>177</v>
      </c>
      <c r="B99" s="94" t="str">
        <f>VLOOKUP(A99,'GIA BAN'!B95:F170,2,0)</f>
        <v>Hộp quà tết</v>
      </c>
      <c r="C99" s="54" t="str">
        <f>VLOOKUP(A99,'GIA BAN'!B95:F170,3,0)</f>
        <v>300gr</v>
      </c>
      <c r="D99" s="55"/>
      <c r="E99" s="55"/>
      <c r="F99" s="55"/>
      <c r="G99" s="55"/>
      <c r="H99" s="55"/>
      <c r="I99" s="55"/>
      <c r="J99" s="55"/>
      <c r="K99" s="44">
        <f t="shared" si="3"/>
        <v>0</v>
      </c>
      <c r="L99" s="34">
        <f>VLOOKUP(A99,'GIA BAN'!B95:F191,5,0)*K99</f>
        <v>0</v>
      </c>
    </row>
    <row r="100" spans="1:12" ht="22.5" hidden="1" customHeight="1" x14ac:dyDescent="0.25">
      <c r="A100" s="81" t="s">
        <v>130</v>
      </c>
      <c r="B100" s="94" t="str">
        <f>VLOOKUP(A100,'GIA BAN'!B96:F171,2,0)</f>
        <v>Nước màu dừa (chai nhỏ)</v>
      </c>
      <c r="C100" s="54" t="str">
        <f>VLOOKUP(A100,'GIA BAN'!B96:F171,3,0)</f>
        <v>250gr</v>
      </c>
      <c r="D100" s="55"/>
      <c r="E100" s="55"/>
      <c r="F100" s="55"/>
      <c r="G100" s="55"/>
      <c r="H100" s="55"/>
      <c r="I100" s="55"/>
      <c r="J100" s="55"/>
      <c r="K100" s="44">
        <f t="shared" si="3"/>
        <v>0</v>
      </c>
      <c r="L100" s="34">
        <f>VLOOKUP(A100,'GIA BAN'!B96:F192,5,0)*K100</f>
        <v>0</v>
      </c>
    </row>
    <row r="101" spans="1:12" ht="22.5" hidden="1" customHeight="1" x14ac:dyDescent="0.25">
      <c r="A101" s="81" t="s">
        <v>132</v>
      </c>
      <c r="B101" s="94" t="str">
        <f>VLOOKUP(A101,'GIA BAN'!B97:F172,2,0)</f>
        <v>Kẹo tổng hợp (xá)</v>
      </c>
      <c r="C101" s="54" t="str">
        <f>VLOOKUP(A101,'GIA BAN'!B97:F172,3,0)</f>
        <v>1 kg</v>
      </c>
      <c r="D101" s="55"/>
      <c r="E101" s="55"/>
      <c r="F101" s="55"/>
      <c r="G101" s="55"/>
      <c r="H101" s="55"/>
      <c r="I101" s="55"/>
      <c r="J101" s="55"/>
      <c r="K101" s="44">
        <f t="shared" si="3"/>
        <v>0</v>
      </c>
      <c r="L101" s="34">
        <f>VLOOKUP(A101,'GIA BAN'!B97:F193,5,0)*K101</f>
        <v>0</v>
      </c>
    </row>
    <row r="102" spans="1:12" ht="22.5" hidden="1" customHeight="1" x14ac:dyDescent="0.25">
      <c r="A102" s="81" t="s">
        <v>134</v>
      </c>
      <c r="B102" s="94" t="str">
        <f>VLOOKUP(A102,'GIA BAN'!B98:F173,2,0)</f>
        <v>Kẹo tổng hợp (túi)</v>
      </c>
      <c r="C102" s="54" t="str">
        <f>VLOOKUP(A102,'GIA BAN'!B98:F173,3,0)</f>
        <v>200gr</v>
      </c>
      <c r="D102" s="55"/>
      <c r="E102" s="55"/>
      <c r="F102" s="55"/>
      <c r="G102" s="55"/>
      <c r="H102" s="55"/>
      <c r="I102" s="55"/>
      <c r="J102" s="55"/>
      <c r="K102" s="44">
        <f t="shared" si="3"/>
        <v>0</v>
      </c>
      <c r="L102" s="34">
        <f>VLOOKUP(A102,'GIA BAN'!B98:F194,5,0)*K102</f>
        <v>0</v>
      </c>
    </row>
    <row r="103" spans="1:12" ht="22.5" hidden="1" customHeight="1" x14ac:dyDescent="0.25">
      <c r="A103" s="81" t="s">
        <v>136</v>
      </c>
      <c r="B103" s="94" t="str">
        <f>VLOOKUP(A103,'GIA BAN'!B99:F174,2,0)</f>
        <v>Kẹo tổng hợp (túi)</v>
      </c>
      <c r="C103" s="54" t="str">
        <f>VLOOKUP(A103,'GIA BAN'!B99:F174,3,0)</f>
        <v>500gr</v>
      </c>
      <c r="D103" s="55"/>
      <c r="E103" s="55"/>
      <c r="F103" s="55"/>
      <c r="G103" s="55"/>
      <c r="H103" s="55"/>
      <c r="I103" s="55"/>
      <c r="J103" s="55"/>
      <c r="K103" s="44">
        <f t="shared" si="3"/>
        <v>0</v>
      </c>
      <c r="L103" s="34">
        <f>VLOOKUP(A103,'GIA BAN'!B99:F195,5,0)*K103</f>
        <v>0</v>
      </c>
    </row>
    <row r="104" spans="1:12" ht="25.5" x14ac:dyDescent="0.25">
      <c r="A104" s="24"/>
      <c r="B104" s="24"/>
      <c r="C104" s="25"/>
      <c r="D104" s="23"/>
      <c r="E104" s="23"/>
      <c r="F104" s="23"/>
      <c r="G104" s="23"/>
      <c r="H104" s="23"/>
      <c r="I104" s="23"/>
      <c r="J104" s="23"/>
      <c r="K104" s="23">
        <f t="shared" ref="K104" si="4">SUM(K8:K103)</f>
        <v>5300</v>
      </c>
      <c r="L104" s="23">
        <f>SUM(L8:L103)</f>
        <v>91399000</v>
      </c>
    </row>
  </sheetData>
  <autoFilter ref="A6:L104">
    <filterColumn colId="10">
      <filters>
        <filter val="150"/>
        <filter val="180"/>
        <filter val="290"/>
        <filter val="3,000"/>
        <filter val="350"/>
        <filter val="5,300"/>
        <filter val="650"/>
      </filters>
    </filterColumn>
  </autoFilter>
  <mergeCells count="4">
    <mergeCell ref="A4:A5"/>
    <mergeCell ref="B4:B5"/>
    <mergeCell ref="C4:C5"/>
    <mergeCell ref="K4:L4"/>
  </mergeCells>
  <pageMargins left="0" right="0" top="0" bottom="0" header="0" footer="0"/>
  <pageSetup scale="7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</sheetPr>
  <dimension ref="A1:H104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1" sqref="C1:I1"/>
    </sheetView>
  </sheetViews>
  <sheetFormatPr defaultColWidth="9" defaultRowHeight="15" x14ac:dyDescent="0.25"/>
  <cols>
    <col min="1" max="1" width="8.140625" style="1" bestFit="1" customWidth="1"/>
    <col min="2" max="2" width="27" style="2" customWidth="1"/>
    <col min="3" max="3" width="14" style="2" customWidth="1"/>
    <col min="4" max="4" width="10.7109375" style="2" customWidth="1"/>
    <col min="5" max="5" width="12" style="2" bestFit="1" customWidth="1"/>
    <col min="6" max="6" width="10.7109375" style="2" customWidth="1"/>
    <col min="7" max="7" width="9.140625" style="2" customWidth="1"/>
    <col min="8" max="8" width="14.85546875" style="3" customWidth="1"/>
    <col min="9" max="16384" width="9" style="2"/>
  </cols>
  <sheetData>
    <row r="1" spans="1:8" ht="31.5" customHeight="1" x14ac:dyDescent="0.25">
      <c r="A1" s="11" t="s">
        <v>122</v>
      </c>
      <c r="B1" s="11"/>
      <c r="H1" s="2"/>
    </row>
    <row r="2" spans="1:8" ht="31.5" customHeight="1" x14ac:dyDescent="0.25">
      <c r="A2" s="64" t="s">
        <v>241</v>
      </c>
      <c r="B2" s="65"/>
      <c r="C2" s="29" t="s">
        <v>144</v>
      </c>
      <c r="D2" s="12">
        <f>SUMPRODUCT('GIA BAN'!$F$4:$F$99,D8:D103)</f>
        <v>23300000</v>
      </c>
      <c r="E2" s="12">
        <f>SUMPRODUCT('GIA BAN'!$F$4:$F$99,E8:E103)</f>
        <v>45274000</v>
      </c>
      <c r="F2" s="12"/>
      <c r="G2" s="26"/>
      <c r="H2" s="49">
        <f>SUM(D2:F2)</f>
        <v>68574000</v>
      </c>
    </row>
    <row r="3" spans="1:8" ht="31.5" customHeight="1" x14ac:dyDescent="0.25">
      <c r="A3" s="16"/>
      <c r="B3" s="16"/>
      <c r="C3" s="30" t="s">
        <v>145</v>
      </c>
      <c r="D3" s="22">
        <f>D2-(D2*6%)</f>
        <v>21902000</v>
      </c>
      <c r="E3" s="22">
        <f t="shared" ref="E3" si="0">E2-(E2*6%)</f>
        <v>42557560</v>
      </c>
      <c r="F3" s="22"/>
      <c r="G3" s="26"/>
      <c r="H3" s="50">
        <f>SUM(D3:F3)</f>
        <v>64459560</v>
      </c>
    </row>
    <row r="4" spans="1:8" s="51" customFormat="1" ht="29.25" customHeight="1" x14ac:dyDescent="0.25">
      <c r="A4" s="101" t="s">
        <v>120</v>
      </c>
      <c r="B4" s="103" t="s">
        <v>0</v>
      </c>
      <c r="C4" s="105" t="s">
        <v>146</v>
      </c>
      <c r="D4" s="63">
        <v>42871</v>
      </c>
      <c r="E4" s="63">
        <v>42879</v>
      </c>
      <c r="F4" s="63"/>
      <c r="G4" s="107"/>
      <c r="H4" s="107"/>
    </row>
    <row r="5" spans="1:8" s="51" customFormat="1" ht="29.25" customHeight="1" x14ac:dyDescent="0.25">
      <c r="A5" s="102"/>
      <c r="B5" s="104"/>
      <c r="C5" s="106"/>
      <c r="D5" s="62" t="s">
        <v>164</v>
      </c>
      <c r="E5" s="62" t="s">
        <v>165</v>
      </c>
      <c r="F5" s="62"/>
      <c r="G5" s="61" t="s">
        <v>229</v>
      </c>
      <c r="H5" s="60" t="s">
        <v>159</v>
      </c>
    </row>
    <row r="6" spans="1:8" s="51" customFormat="1" ht="12.75" customHeight="1" x14ac:dyDescent="0.25">
      <c r="A6" s="89">
        <v>1</v>
      </c>
      <c r="B6" s="90">
        <v>2</v>
      </c>
      <c r="C6" s="89">
        <v>3</v>
      </c>
      <c r="D6" s="90">
        <v>4</v>
      </c>
      <c r="E6" s="89">
        <v>5</v>
      </c>
      <c r="F6" s="90">
        <v>6</v>
      </c>
      <c r="G6" s="89">
        <v>7</v>
      </c>
      <c r="H6" s="90">
        <v>8</v>
      </c>
    </row>
    <row r="7" spans="1:8" s="51" customFormat="1" ht="22.5" hidden="1" customHeight="1" x14ac:dyDescent="0.25">
      <c r="A7" s="10"/>
      <c r="B7" s="45" t="s">
        <v>1</v>
      </c>
      <c r="C7" s="46"/>
      <c r="D7" s="57"/>
      <c r="E7" s="57"/>
      <c r="F7" s="57"/>
      <c r="G7" s="48"/>
      <c r="H7" s="47"/>
    </row>
    <row r="8" spans="1:8" s="8" customFormat="1" ht="22.5" customHeight="1" x14ac:dyDescent="0.25">
      <c r="A8" s="9" t="s">
        <v>2</v>
      </c>
      <c r="B8" s="14" t="str">
        <f>VLOOKUP(A8,'GIA BAN'!B4:F79,2,0)</f>
        <v>Kẹo dừa sữa sầu riêng</v>
      </c>
      <c r="C8" s="53" t="str">
        <f>VLOOKUP(A8,'GIA BAN'!B4:F79,3,0)</f>
        <v>300gr</v>
      </c>
      <c r="D8" s="55">
        <v>300</v>
      </c>
      <c r="E8" s="55">
        <v>200</v>
      </c>
      <c r="F8" s="55"/>
      <c r="G8" s="44">
        <f t="shared" ref="G8:G39" si="1">SUM(D8:F8)</f>
        <v>500</v>
      </c>
      <c r="H8" s="34">
        <f>VLOOKUP(A8,'GIA BAN'!B4:F100,5,0)*G8</f>
        <v>11650000</v>
      </c>
    </row>
    <row r="9" spans="1:8" s="8" customFormat="1" ht="22.5" customHeight="1" x14ac:dyDescent="0.25">
      <c r="A9" s="9" t="s">
        <v>5</v>
      </c>
      <c r="B9" s="14" t="str">
        <f>VLOOKUP(A9,'GIA BAN'!B5:F80,2,0)</f>
        <v>Kẹo dừa sữa đậu phộng</v>
      </c>
      <c r="C9" s="53" t="str">
        <f>VLOOKUP(A9,'GIA BAN'!B5:F80,3,0)</f>
        <v>300gr</v>
      </c>
      <c r="D9" s="55">
        <v>200</v>
      </c>
      <c r="E9" s="55">
        <v>200</v>
      </c>
      <c r="F9" s="55"/>
      <c r="G9" s="44">
        <f t="shared" si="1"/>
        <v>400</v>
      </c>
      <c r="H9" s="34">
        <f>VLOOKUP(A9,'GIA BAN'!B5:F101,5,0)*G9</f>
        <v>9320000</v>
      </c>
    </row>
    <row r="10" spans="1:8" s="8" customFormat="1" ht="22.5" customHeight="1" x14ac:dyDescent="0.25">
      <c r="A10" s="9" t="s">
        <v>7</v>
      </c>
      <c r="B10" s="14" t="str">
        <f>VLOOKUP(A10,'GIA BAN'!B6:F81,2,0)</f>
        <v>Kẹo dừa sữa lá dứa</v>
      </c>
      <c r="C10" s="53" t="str">
        <f>VLOOKUP(A10,'GIA BAN'!B6:F81,3,0)</f>
        <v>300gr</v>
      </c>
      <c r="D10" s="55">
        <v>300</v>
      </c>
      <c r="E10" s="55">
        <v>200</v>
      </c>
      <c r="F10" s="55"/>
      <c r="G10" s="44">
        <f t="shared" si="1"/>
        <v>500</v>
      </c>
      <c r="H10" s="34">
        <f>VLOOKUP(A10,'GIA BAN'!B6:F102,5,0)*G10</f>
        <v>11650000</v>
      </c>
    </row>
    <row r="11" spans="1:8" s="8" customFormat="1" ht="22.5" customHeight="1" x14ac:dyDescent="0.25">
      <c r="A11" s="9" t="s">
        <v>9</v>
      </c>
      <c r="B11" s="14" t="str">
        <f>VLOOKUP(A11,'GIA BAN'!B7:F82,2,0)</f>
        <v>Kẹo dừa sữa sầu riêng/ đậu phộng</v>
      </c>
      <c r="C11" s="53" t="str">
        <f>VLOOKUP(A11,'GIA BAN'!B7:F82,3,0)</f>
        <v>300gr</v>
      </c>
      <c r="D11" s="55">
        <v>200</v>
      </c>
      <c r="E11" s="55">
        <v>200</v>
      </c>
      <c r="F11" s="55"/>
      <c r="G11" s="44">
        <f t="shared" si="1"/>
        <v>400</v>
      </c>
      <c r="H11" s="34">
        <f>VLOOKUP(A11,'GIA BAN'!B7:F103,5,0)*G11</f>
        <v>9320000</v>
      </c>
    </row>
    <row r="12" spans="1:8" s="8" customFormat="1" ht="22.5" customHeight="1" x14ac:dyDescent="0.25">
      <c r="A12" s="9" t="s">
        <v>11</v>
      </c>
      <c r="B12" s="14" t="str">
        <f>VLOOKUP(A12,'GIA BAN'!B8:F83,2,0)</f>
        <v>Kẹo dừa  béo</v>
      </c>
      <c r="C12" s="53" t="str">
        <f>VLOOKUP(A12,'GIA BAN'!B8:F83,3,0)</f>
        <v>400gr</v>
      </c>
      <c r="D12" s="55"/>
      <c r="E12" s="55">
        <v>80</v>
      </c>
      <c r="F12" s="55"/>
      <c r="G12" s="44">
        <f t="shared" si="1"/>
        <v>80</v>
      </c>
      <c r="H12" s="34">
        <f>VLOOKUP(A12,'GIA BAN'!B8:F104,5,0)*G12</f>
        <v>2280000</v>
      </c>
    </row>
    <row r="13" spans="1:8" s="8" customFormat="1" ht="22.5" hidden="1" customHeight="1" x14ac:dyDescent="0.25">
      <c r="A13" s="9" t="s">
        <v>14</v>
      </c>
      <c r="B13" s="14" t="str">
        <f>VLOOKUP(A13,'GIA BAN'!B9:F84,2,0)</f>
        <v>Kẹo dừa sữa sầu riêng/ đậu phộng</v>
      </c>
      <c r="C13" s="53" t="str">
        <f>VLOOKUP(A13,'GIA BAN'!B9:F84,3,0)</f>
        <v>400gr</v>
      </c>
      <c r="D13" s="55"/>
      <c r="E13" s="55"/>
      <c r="F13" s="55"/>
      <c r="G13" s="44">
        <f t="shared" si="1"/>
        <v>0</v>
      </c>
      <c r="H13" s="34">
        <f>VLOOKUP(A13,'GIA BAN'!B9:F105,5,0)*G13</f>
        <v>0</v>
      </c>
    </row>
    <row r="14" spans="1:8" s="8" customFormat="1" ht="22.5" hidden="1" customHeight="1" x14ac:dyDescent="0.25">
      <c r="A14" s="9" t="s">
        <v>15</v>
      </c>
      <c r="B14" s="14" t="str">
        <f>VLOOKUP(A14,'GIA BAN'!B10:F85,2,0)</f>
        <v>Kẹo dừa sữa sầu riêng</v>
      </c>
      <c r="C14" s="53" t="str">
        <f>VLOOKUP(A14,'GIA BAN'!B10:F85,3,0)</f>
        <v>500gr</v>
      </c>
      <c r="D14" s="55"/>
      <c r="E14" s="55"/>
      <c r="F14" s="55"/>
      <c r="G14" s="44">
        <f t="shared" si="1"/>
        <v>0</v>
      </c>
      <c r="H14" s="34">
        <f>VLOOKUP(A14,'GIA BAN'!B10:F106,5,0)*G14</f>
        <v>0</v>
      </c>
    </row>
    <row r="15" spans="1:8" s="8" customFormat="1" ht="22.5" hidden="1" customHeight="1" x14ac:dyDescent="0.25">
      <c r="A15" s="9" t="s">
        <v>17</v>
      </c>
      <c r="B15" s="14" t="str">
        <f>VLOOKUP(A15,'GIA BAN'!B11:F92,2,0)</f>
        <v>Kẹo dừa sữa sầu riêng/ đậu phộng</v>
      </c>
      <c r="C15" s="53" t="str">
        <f>VLOOKUP(A15,'GIA BAN'!B11:F92,3,0)</f>
        <v>500gr</v>
      </c>
      <c r="D15" s="55"/>
      <c r="E15" s="55"/>
      <c r="F15" s="55"/>
      <c r="G15" s="44">
        <f t="shared" si="1"/>
        <v>0</v>
      </c>
      <c r="H15" s="34">
        <f>VLOOKUP(A15,'GIA BAN'!B11:F107,5,0)*G15</f>
        <v>0</v>
      </c>
    </row>
    <row r="16" spans="1:8" s="8" customFormat="1" ht="22.5" hidden="1" customHeight="1" x14ac:dyDescent="0.25">
      <c r="A16" s="9" t="s">
        <v>18</v>
      </c>
      <c r="B16" s="14" t="str">
        <f>VLOOKUP(A16,'GIA BAN'!B12:F93,2,0)</f>
        <v>Kẹo dừa sữa sầu riêng/ lá dứa</v>
      </c>
      <c r="C16" s="53" t="str">
        <f>VLOOKUP(A16,'GIA BAN'!B12:F93,3,0)</f>
        <v>500gr</v>
      </c>
      <c r="D16" s="55"/>
      <c r="E16" s="55"/>
      <c r="F16" s="55"/>
      <c r="G16" s="44">
        <f t="shared" si="1"/>
        <v>0</v>
      </c>
      <c r="H16" s="34">
        <f>VLOOKUP(A16,'GIA BAN'!B12:F108,5,0)*G16</f>
        <v>0</v>
      </c>
    </row>
    <row r="17" spans="1:8" s="51" customFormat="1" ht="22.5" hidden="1" customHeight="1" x14ac:dyDescent="0.25">
      <c r="A17" s="9"/>
      <c r="B17" s="10" t="s">
        <v>20</v>
      </c>
      <c r="C17" s="52"/>
      <c r="D17" s="52"/>
      <c r="E17" s="52"/>
      <c r="F17" s="52"/>
      <c r="G17" s="44">
        <f t="shared" si="1"/>
        <v>0</v>
      </c>
      <c r="H17" s="34"/>
    </row>
    <row r="18" spans="1:8" s="51" customFormat="1" ht="22.5" hidden="1" customHeight="1" x14ac:dyDescent="0.25">
      <c r="A18" s="9" t="s">
        <v>21</v>
      </c>
      <c r="B18" s="14" t="str">
        <f>VLOOKUP(A18,'GIA BAN'!B14:F99,2,0)</f>
        <v>Kẹo dừa sầu riêng</v>
      </c>
      <c r="C18" s="53" t="str">
        <f>VLOOKUP(A18,'GIA BAN'!B14:F99,3,0)</f>
        <v>400gr</v>
      </c>
      <c r="D18" s="55"/>
      <c r="E18" s="55"/>
      <c r="F18" s="55"/>
      <c r="G18" s="44">
        <f t="shared" si="1"/>
        <v>0</v>
      </c>
      <c r="H18" s="34">
        <f>VLOOKUP(A18,'GIA BAN'!B14:F110,5,0)*G18</f>
        <v>0</v>
      </c>
    </row>
    <row r="19" spans="1:8" s="51" customFormat="1" ht="22.5" hidden="1" customHeight="1" x14ac:dyDescent="0.25">
      <c r="A19" s="9" t="s">
        <v>23</v>
      </c>
      <c r="B19" s="14" t="str">
        <f>VLOOKUP(A19,'GIA BAN'!B15:F99,2,0)</f>
        <v>Kẹo dừa sầu riêng / đậu phộng</v>
      </c>
      <c r="C19" s="53" t="str">
        <f>VLOOKUP(A19,'GIA BAN'!B15:F99,3,0)</f>
        <v>400gr</v>
      </c>
      <c r="D19" s="55"/>
      <c r="E19" s="55"/>
      <c r="F19" s="55"/>
      <c r="G19" s="44">
        <f t="shared" si="1"/>
        <v>0</v>
      </c>
      <c r="H19" s="34">
        <f>VLOOKUP(A19,'GIA BAN'!B15:F111,5,0)*G19</f>
        <v>0</v>
      </c>
    </row>
    <row r="20" spans="1:8" s="51" customFormat="1" ht="22.5" hidden="1" customHeight="1" x14ac:dyDescent="0.25">
      <c r="A20" s="9" t="s">
        <v>25</v>
      </c>
      <c r="B20" s="14" t="str">
        <f>VLOOKUP(A20,'GIA BAN'!B16:F99,2,0)</f>
        <v>Kẹo dừa sầu riêng / lá dứa</v>
      </c>
      <c r="C20" s="53" t="str">
        <f>VLOOKUP(A20,'GIA BAN'!B16:F99,3,0)</f>
        <v>400gr</v>
      </c>
      <c r="D20" s="55"/>
      <c r="E20" s="55"/>
      <c r="F20" s="55"/>
      <c r="G20" s="44">
        <f t="shared" si="1"/>
        <v>0</v>
      </c>
      <c r="H20" s="34">
        <f>VLOOKUP(A20,'GIA BAN'!B16:F112,5,0)*G20</f>
        <v>0</v>
      </c>
    </row>
    <row r="21" spans="1:8" s="51" customFormat="1" ht="22.5" hidden="1" customHeight="1" x14ac:dyDescent="0.25">
      <c r="A21" s="9" t="s">
        <v>27</v>
      </c>
      <c r="B21" s="14" t="str">
        <f>VLOOKUP(A21,'GIA BAN'!B17:F99,2,0)</f>
        <v xml:space="preserve">Kẹo dừa sữa ca cao </v>
      </c>
      <c r="C21" s="53" t="str">
        <f>VLOOKUP(A21,'GIA BAN'!B17:F99,3,0)</f>
        <v>400gr</v>
      </c>
      <c r="D21" s="55"/>
      <c r="E21" s="55"/>
      <c r="F21" s="55"/>
      <c r="G21" s="44">
        <f t="shared" si="1"/>
        <v>0</v>
      </c>
      <c r="H21" s="34">
        <f>VLOOKUP(A21,'GIA BAN'!B17:F113,5,0)*G21</f>
        <v>0</v>
      </c>
    </row>
    <row r="22" spans="1:8" s="51" customFormat="1" ht="22.5" hidden="1" customHeight="1" x14ac:dyDescent="0.25">
      <c r="A22" s="9" t="s">
        <v>29</v>
      </c>
      <c r="B22" s="14" t="str">
        <f>VLOOKUP(A22,'GIA BAN'!B18:F99,2,0)</f>
        <v>Kẹo dừa  béo</v>
      </c>
      <c r="C22" s="53" t="str">
        <f>VLOOKUP(A22,'GIA BAN'!B18:F99,3,0)</f>
        <v>400gr</v>
      </c>
      <c r="D22" s="55"/>
      <c r="E22" s="55"/>
      <c r="F22" s="55"/>
      <c r="G22" s="44">
        <f t="shared" si="1"/>
        <v>0</v>
      </c>
      <c r="H22" s="34">
        <f>VLOOKUP(A22,'GIA BAN'!B18:F114,5,0)*G22</f>
        <v>0</v>
      </c>
    </row>
    <row r="23" spans="1:8" s="51" customFormat="1" ht="22.5" hidden="1" customHeight="1" x14ac:dyDescent="0.25">
      <c r="A23" s="15" t="s">
        <v>123</v>
      </c>
      <c r="B23" s="87" t="str">
        <f>VLOOKUP(A23,'GIA BAN'!B19:F100,2,0)</f>
        <v>Kẹo dừa sầu riêng</v>
      </c>
      <c r="C23" s="79" t="str">
        <f>VLOOKUP(A23,'GIA BAN'!B19:F100,3,0)</f>
        <v>450gr</v>
      </c>
      <c r="D23" s="55"/>
      <c r="E23" s="55"/>
      <c r="F23" s="55"/>
      <c r="G23" s="44">
        <f t="shared" si="1"/>
        <v>0</v>
      </c>
      <c r="H23" s="34">
        <f>VLOOKUP(A23,'GIA BAN'!B19:F115,5,0)*G23</f>
        <v>0</v>
      </c>
    </row>
    <row r="24" spans="1:8" s="51" customFormat="1" ht="22.5" hidden="1" customHeight="1" x14ac:dyDescent="0.25">
      <c r="A24" s="15" t="s">
        <v>124</v>
      </c>
      <c r="B24" s="87" t="str">
        <f>VLOOKUP(A24,'GIA BAN'!B20:F101,2,0)</f>
        <v>Kẹo dừa sầu riêng / đậu phộng</v>
      </c>
      <c r="C24" s="79" t="str">
        <f>VLOOKUP(A24,'GIA BAN'!B20:F101,3,0)</f>
        <v>450gr</v>
      </c>
      <c r="D24" s="55"/>
      <c r="E24" s="55"/>
      <c r="F24" s="55"/>
      <c r="G24" s="44">
        <f t="shared" si="1"/>
        <v>0</v>
      </c>
      <c r="H24" s="34">
        <f>VLOOKUP(A24,'GIA BAN'!B20:F116,5,0)*G24</f>
        <v>0</v>
      </c>
    </row>
    <row r="25" spans="1:8" s="51" customFormat="1" ht="22.5" hidden="1" customHeight="1" x14ac:dyDescent="0.25">
      <c r="A25" s="15" t="s">
        <v>125</v>
      </c>
      <c r="B25" s="87" t="str">
        <f>VLOOKUP(A25,'GIA BAN'!B21:F102,2,0)</f>
        <v>Kẹo dừa sầu riêng / lá dứa</v>
      </c>
      <c r="C25" s="79" t="str">
        <f>VLOOKUP(A25,'GIA BAN'!B21:F102,3,0)</f>
        <v>450gr</v>
      </c>
      <c r="D25" s="55"/>
      <c r="E25" s="55"/>
      <c r="F25" s="55"/>
      <c r="G25" s="44">
        <f t="shared" si="1"/>
        <v>0</v>
      </c>
      <c r="H25" s="34">
        <f>VLOOKUP(A25,'GIA BAN'!B21:F117,5,0)*G25</f>
        <v>0</v>
      </c>
    </row>
    <row r="26" spans="1:8" s="51" customFormat="1" ht="22.5" hidden="1" customHeight="1" x14ac:dyDescent="0.25">
      <c r="A26" s="15" t="s">
        <v>126</v>
      </c>
      <c r="B26" s="87" t="str">
        <f>VLOOKUP(A26,'GIA BAN'!B22:F103,2,0)</f>
        <v xml:space="preserve">Kẹo dừa sữa ca cao </v>
      </c>
      <c r="C26" s="79" t="str">
        <f>VLOOKUP(A26,'GIA BAN'!B22:F103,3,0)</f>
        <v>450gr</v>
      </c>
      <c r="D26" s="55"/>
      <c r="E26" s="55"/>
      <c r="F26" s="55"/>
      <c r="G26" s="44">
        <f t="shared" si="1"/>
        <v>0</v>
      </c>
      <c r="H26" s="34">
        <f>VLOOKUP(A26,'GIA BAN'!B22:F118,5,0)*G26</f>
        <v>0</v>
      </c>
    </row>
    <row r="27" spans="1:8" s="51" customFormat="1" ht="22.5" hidden="1" customHeight="1" x14ac:dyDescent="0.25">
      <c r="A27" s="15" t="s">
        <v>127</v>
      </c>
      <c r="B27" s="87" t="str">
        <f>VLOOKUP(A27,'GIA BAN'!B23:F104,2,0)</f>
        <v>Kẹo dừa  béo</v>
      </c>
      <c r="C27" s="79" t="str">
        <f>VLOOKUP(A27,'GIA BAN'!B23:F104,3,0)</f>
        <v>450gr</v>
      </c>
      <c r="D27" s="55"/>
      <c r="E27" s="55"/>
      <c r="F27" s="55"/>
      <c r="G27" s="44">
        <f t="shared" si="1"/>
        <v>0</v>
      </c>
      <c r="H27" s="34">
        <f>VLOOKUP(A27,'GIA BAN'!B23:F119,5,0)*G27</f>
        <v>0</v>
      </c>
    </row>
    <row r="28" spans="1:8" s="51" customFormat="1" ht="22.5" hidden="1" customHeight="1" x14ac:dyDescent="0.25">
      <c r="A28" s="9" t="s">
        <v>30</v>
      </c>
      <c r="B28" s="14" t="str">
        <f>VLOOKUP(A28,'GIA BAN'!B24:F105,2,0)</f>
        <v>Kẹo dừa thập cẩm viên lớn</v>
      </c>
      <c r="C28" s="53" t="str">
        <f>VLOOKUP(A28,'GIA BAN'!B24:F105,3,0)</f>
        <v>540gr</v>
      </c>
      <c r="D28" s="55"/>
      <c r="E28" s="55"/>
      <c r="F28" s="55"/>
      <c r="G28" s="44">
        <f t="shared" si="1"/>
        <v>0</v>
      </c>
      <c r="H28" s="34">
        <f>VLOOKUP(A28,'GIA BAN'!B24:F120,5,0)*G28</f>
        <v>0</v>
      </c>
    </row>
    <row r="29" spans="1:8" s="51" customFormat="1" ht="22.5" hidden="1" customHeight="1" x14ac:dyDescent="0.25">
      <c r="A29" s="9"/>
      <c r="B29" s="10" t="s">
        <v>33</v>
      </c>
      <c r="C29" s="53"/>
      <c r="D29" s="55"/>
      <c r="E29" s="55"/>
      <c r="F29" s="55"/>
      <c r="G29" s="44">
        <f t="shared" si="1"/>
        <v>0</v>
      </c>
      <c r="H29" s="34"/>
    </row>
    <row r="30" spans="1:8" s="51" customFormat="1" ht="22.5" hidden="1" customHeight="1" x14ac:dyDescent="0.25">
      <c r="A30" s="9" t="s">
        <v>34</v>
      </c>
      <c r="B30" s="14" t="str">
        <f>VLOOKUP(A30,'GIA BAN'!B26:F107,2,0)</f>
        <v>Kẹo dừa dẻo sầu riêng</v>
      </c>
      <c r="C30" s="53" t="str">
        <f>VLOOKUP(A30,'GIA BAN'!B26:F107,3,0)</f>
        <v>250gr</v>
      </c>
      <c r="D30" s="55"/>
      <c r="E30" s="55"/>
      <c r="F30" s="55"/>
      <c r="G30" s="44">
        <f t="shared" si="1"/>
        <v>0</v>
      </c>
      <c r="H30" s="34">
        <f>VLOOKUP(A30,'GIA BAN'!B26:F122,5,0)*G30</f>
        <v>0</v>
      </c>
    </row>
    <row r="31" spans="1:8" s="51" customFormat="1" ht="22.5" hidden="1" customHeight="1" x14ac:dyDescent="0.25">
      <c r="A31" s="9" t="s">
        <v>37</v>
      </c>
      <c r="B31" s="14" t="str">
        <f>VLOOKUP(A31,'GIA BAN'!B27:F108,2,0)</f>
        <v>Kẹo dừa dẻo đậu phộng -béo</v>
      </c>
      <c r="C31" s="53" t="str">
        <f>VLOOKUP(A31,'GIA BAN'!B27:F108,3,0)</f>
        <v>250gr</v>
      </c>
      <c r="D31" s="55"/>
      <c r="E31" s="55"/>
      <c r="F31" s="55"/>
      <c r="G31" s="44">
        <f t="shared" si="1"/>
        <v>0</v>
      </c>
      <c r="H31" s="34">
        <f>VLOOKUP(A31,'GIA BAN'!B27:F123,5,0)*G31</f>
        <v>0</v>
      </c>
    </row>
    <row r="32" spans="1:8" s="51" customFormat="1" ht="22.5" hidden="1" customHeight="1" x14ac:dyDescent="0.25">
      <c r="A32" s="9" t="s">
        <v>39</v>
      </c>
      <c r="B32" s="14" t="str">
        <f>VLOOKUP(A32,'GIA BAN'!B28:F109,2,0)</f>
        <v>Kẹo dừa dẻo lá dứa</v>
      </c>
      <c r="C32" s="53" t="str">
        <f>VLOOKUP(A32,'GIA BAN'!B28:F109,3,0)</f>
        <v>250gr</v>
      </c>
      <c r="D32" s="55"/>
      <c r="E32" s="55"/>
      <c r="F32" s="55"/>
      <c r="G32" s="44">
        <f t="shared" si="1"/>
        <v>0</v>
      </c>
      <c r="H32" s="34">
        <f>VLOOKUP(A32,'GIA BAN'!B28:F124,5,0)*G32</f>
        <v>0</v>
      </c>
    </row>
    <row r="33" spans="1:8" s="51" customFormat="1" ht="22.5" hidden="1" customHeight="1" x14ac:dyDescent="0.25">
      <c r="A33" s="9" t="s">
        <v>41</v>
      </c>
      <c r="B33" s="14" t="str">
        <f>VLOOKUP(A33,'GIA BAN'!B29:F110,2,0)</f>
        <v>Kẹo dừa dẻo môn</v>
      </c>
      <c r="C33" s="53" t="str">
        <f>VLOOKUP(A33,'GIA BAN'!B29:F110,3,0)</f>
        <v>250gr</v>
      </c>
      <c r="D33" s="55"/>
      <c r="E33" s="55"/>
      <c r="F33" s="55"/>
      <c r="G33" s="44">
        <f t="shared" si="1"/>
        <v>0</v>
      </c>
      <c r="H33" s="34">
        <f>VLOOKUP(A33,'GIA BAN'!B29:F125,5,0)*G33</f>
        <v>0</v>
      </c>
    </row>
    <row r="34" spans="1:8" s="51" customFormat="1" ht="22.5" hidden="1" customHeight="1" x14ac:dyDescent="0.25">
      <c r="A34" s="9" t="s">
        <v>43</v>
      </c>
      <c r="B34" s="14" t="str">
        <f>VLOOKUP(A34,'GIA BAN'!B30:F111,2,0)</f>
        <v xml:space="preserve">Kẹo dẻo thập cẩm </v>
      </c>
      <c r="C34" s="53" t="str">
        <f>VLOOKUP(A34,'GIA BAN'!B30:F111,3,0)</f>
        <v>250gr</v>
      </c>
      <c r="D34" s="55"/>
      <c r="E34" s="55"/>
      <c r="F34" s="55"/>
      <c r="G34" s="44">
        <f t="shared" si="1"/>
        <v>0</v>
      </c>
      <c r="H34" s="34">
        <f>VLOOKUP(A34,'GIA BAN'!B30:F126,5,0)*G34</f>
        <v>0</v>
      </c>
    </row>
    <row r="35" spans="1:8" s="51" customFormat="1" ht="22.5" hidden="1" customHeight="1" x14ac:dyDescent="0.25">
      <c r="A35" s="9"/>
      <c r="B35" s="10" t="s">
        <v>45</v>
      </c>
      <c r="C35" s="53"/>
      <c r="D35" s="55"/>
      <c r="E35" s="55"/>
      <c r="F35" s="55"/>
      <c r="G35" s="44">
        <f t="shared" si="1"/>
        <v>0</v>
      </c>
      <c r="H35" s="34"/>
    </row>
    <row r="36" spans="1:8" s="51" customFormat="1" ht="22.5" hidden="1" customHeight="1" x14ac:dyDescent="0.25">
      <c r="A36" s="9" t="s">
        <v>46</v>
      </c>
      <c r="B36" s="14" t="str">
        <f>VLOOKUP(A36,'GIA BAN'!B32:F113,2,0)</f>
        <v>Kẹo dừa sữa sầu riêng - 40viên</v>
      </c>
      <c r="C36" s="53" t="str">
        <f>VLOOKUP(A36,'GIA BAN'!B32:F113,3,0)</f>
        <v>200gr</v>
      </c>
      <c r="D36" s="55"/>
      <c r="E36" s="55"/>
      <c r="F36" s="55"/>
      <c r="G36" s="44">
        <f t="shared" si="1"/>
        <v>0</v>
      </c>
      <c r="H36" s="34">
        <f>VLOOKUP(A36,'GIA BAN'!B32:F128,5,0)*G36</f>
        <v>0</v>
      </c>
    </row>
    <row r="37" spans="1:8" s="51" customFormat="1" ht="22.5" hidden="1" customHeight="1" x14ac:dyDescent="0.25">
      <c r="A37" s="9" t="s">
        <v>49</v>
      </c>
      <c r="B37" s="14" t="str">
        <f>VLOOKUP(A37,'GIA BAN'!B33:F114,2,0)</f>
        <v>Kẹo dừa sữa ca cao - 40viên</v>
      </c>
      <c r="C37" s="53" t="str">
        <f>VLOOKUP(A37,'GIA BAN'!B33:F114,3,0)</f>
        <v>200gr</v>
      </c>
      <c r="D37" s="55"/>
      <c r="E37" s="55"/>
      <c r="F37" s="55"/>
      <c r="G37" s="44">
        <f t="shared" si="1"/>
        <v>0</v>
      </c>
      <c r="H37" s="34">
        <f>VLOOKUP(A37,'GIA BAN'!B33:F129,5,0)*G37</f>
        <v>0</v>
      </c>
    </row>
    <row r="38" spans="1:8" s="51" customFormat="1" ht="22.5" hidden="1" customHeight="1" x14ac:dyDescent="0.25">
      <c r="A38" s="9" t="s">
        <v>51</v>
      </c>
      <c r="B38" s="14" t="str">
        <f>VLOOKUP(A38,'GIA BAN'!B34:F115,2,0)</f>
        <v>Kẹo dừa sữa lá dứa - 40viên</v>
      </c>
      <c r="C38" s="53" t="str">
        <f>VLOOKUP(A38,'GIA BAN'!B34:F115,3,0)</f>
        <v>200gr</v>
      </c>
      <c r="D38" s="55"/>
      <c r="E38" s="55"/>
      <c r="F38" s="55"/>
      <c r="G38" s="44">
        <f t="shared" si="1"/>
        <v>0</v>
      </c>
      <c r="H38" s="34">
        <f>VLOOKUP(A38,'GIA BAN'!B34:F130,5,0)*G38</f>
        <v>0</v>
      </c>
    </row>
    <row r="39" spans="1:8" s="51" customFormat="1" ht="22.5" hidden="1" customHeight="1" x14ac:dyDescent="0.25">
      <c r="A39" s="9" t="s">
        <v>53</v>
      </c>
      <c r="B39" s="14" t="str">
        <f>VLOOKUP(A39,'GIA BAN'!B35:F116,2,0)</f>
        <v>Kẹo dừa sữa sầu riêng - 48viên</v>
      </c>
      <c r="C39" s="53" t="str">
        <f>VLOOKUP(A39,'GIA BAN'!B35:F116,3,0)</f>
        <v>400gr</v>
      </c>
      <c r="D39" s="55"/>
      <c r="E39" s="55"/>
      <c r="F39" s="55"/>
      <c r="G39" s="44">
        <f t="shared" si="1"/>
        <v>0</v>
      </c>
      <c r="H39" s="34">
        <f>VLOOKUP(A39,'GIA BAN'!B35:F131,5,0)*G39</f>
        <v>0</v>
      </c>
    </row>
    <row r="40" spans="1:8" s="51" customFormat="1" ht="22.5" hidden="1" customHeight="1" x14ac:dyDescent="0.25">
      <c r="A40" s="9" t="s">
        <v>55</v>
      </c>
      <c r="B40" s="14" t="str">
        <f>VLOOKUP(A40,'GIA BAN'!B36:F117,2,0)</f>
        <v>Kẹo dừa sữa sầu riêng/ đậu phộng- 48 viên</v>
      </c>
      <c r="C40" s="53" t="str">
        <f>VLOOKUP(A40,'GIA BAN'!B36:F117,3,0)</f>
        <v>400gr</v>
      </c>
      <c r="D40" s="55"/>
      <c r="E40" s="55"/>
      <c r="F40" s="55"/>
      <c r="G40" s="44">
        <f t="shared" ref="G40:G71" si="2">SUM(D40:F40)</f>
        <v>0</v>
      </c>
      <c r="H40" s="34">
        <f>VLOOKUP(A40,'GIA BAN'!B36:F132,5,0)*G40</f>
        <v>0</v>
      </c>
    </row>
    <row r="41" spans="1:8" s="51" customFormat="1" ht="22.5" hidden="1" customHeight="1" x14ac:dyDescent="0.25">
      <c r="A41" s="9" t="s">
        <v>57</v>
      </c>
      <c r="B41" s="14" t="str">
        <f>VLOOKUP(A41,'GIA BAN'!B37:F118,2,0)</f>
        <v>Kẹo dừa sữa lá dứa - 48viên</v>
      </c>
      <c r="C41" s="53" t="str">
        <f>VLOOKUP(A41,'GIA BAN'!B37:F118,3,0)</f>
        <v>400gr</v>
      </c>
      <c r="D41" s="55"/>
      <c r="E41" s="55"/>
      <c r="F41" s="55"/>
      <c r="G41" s="44">
        <f t="shared" si="2"/>
        <v>0</v>
      </c>
      <c r="H41" s="34">
        <f>VLOOKUP(A41,'GIA BAN'!B37:F133,5,0)*G41</f>
        <v>0</v>
      </c>
    </row>
    <row r="42" spans="1:8" s="51" customFormat="1" ht="22.5" hidden="1" customHeight="1" x14ac:dyDescent="0.25">
      <c r="A42" s="9" t="s">
        <v>59</v>
      </c>
      <c r="B42" s="14" t="str">
        <f>VLOOKUP(A42,'GIA BAN'!B38:F119,2,0)</f>
        <v>Kẹo dừa sữa ca cao - 48viên</v>
      </c>
      <c r="C42" s="53" t="str">
        <f>VLOOKUP(A42,'GIA BAN'!B38:F119,3,0)</f>
        <v>400gr</v>
      </c>
      <c r="D42" s="55"/>
      <c r="E42" s="55"/>
      <c r="F42" s="55"/>
      <c r="G42" s="44">
        <f t="shared" si="2"/>
        <v>0</v>
      </c>
      <c r="H42" s="34">
        <f>VLOOKUP(A42,'GIA BAN'!B38:F134,5,0)*G42</f>
        <v>0</v>
      </c>
    </row>
    <row r="43" spans="1:8" s="51" customFormat="1" ht="22.5" hidden="1" customHeight="1" x14ac:dyDescent="0.25">
      <c r="A43" s="9" t="s">
        <v>61</v>
      </c>
      <c r="B43" s="14" t="str">
        <f>VLOOKUP(A43,'GIA BAN'!B39:F120,2,0)</f>
        <v>Kẹo dừa cao cấp trắng - 80viên</v>
      </c>
      <c r="C43" s="53" t="str">
        <f>VLOOKUP(A43,'GIA BAN'!B39:F120,3,0)</f>
        <v>400gr</v>
      </c>
      <c r="D43" s="55"/>
      <c r="E43" s="55"/>
      <c r="F43" s="55"/>
      <c r="G43" s="44">
        <f t="shared" si="2"/>
        <v>0</v>
      </c>
      <c r="H43" s="34">
        <f>VLOOKUP(A43,'GIA BAN'!B39:F135,5,0)*G43</f>
        <v>0</v>
      </c>
    </row>
    <row r="44" spans="1:8" s="51" customFormat="1" ht="22.5" hidden="1" customHeight="1" x14ac:dyDescent="0.25">
      <c r="A44" s="9" t="s">
        <v>63</v>
      </c>
      <c r="B44" s="14" t="str">
        <f>VLOOKUP(A44,'GIA BAN'!B40:F121,2,0)</f>
        <v>Kẹo dừa cao cấp 4 màu - 80viên</v>
      </c>
      <c r="C44" s="53" t="str">
        <f>VLOOKUP(A44,'GIA BAN'!B40:F121,3,0)</f>
        <v>400gr</v>
      </c>
      <c r="D44" s="55"/>
      <c r="E44" s="55"/>
      <c r="F44" s="55"/>
      <c r="G44" s="44">
        <f t="shared" si="2"/>
        <v>0</v>
      </c>
      <c r="H44" s="34">
        <f>VLOOKUP(A44,'GIA BAN'!B40:F136,5,0)*G44</f>
        <v>0</v>
      </c>
    </row>
    <row r="45" spans="1:8" s="51" customFormat="1" ht="22.5" hidden="1" customHeight="1" x14ac:dyDescent="0.25">
      <c r="A45" s="9" t="s">
        <v>65</v>
      </c>
      <c r="B45" s="14" t="str">
        <f>VLOOKUP(A45,'GIA BAN'!B41:F122,2,0)</f>
        <v>Kẹo dừa sữa lá dứa/ sầu riêng - 60 viên</v>
      </c>
      <c r="C45" s="53" t="str">
        <f>VLOOKUP(A45,'GIA BAN'!B41:F122,3,0)</f>
        <v>450gr</v>
      </c>
      <c r="D45" s="55"/>
      <c r="E45" s="55"/>
      <c r="F45" s="55"/>
      <c r="G45" s="44">
        <f t="shared" si="2"/>
        <v>0</v>
      </c>
      <c r="H45" s="34">
        <f>VLOOKUP(A45,'GIA BAN'!B41:F137,5,0)*G45</f>
        <v>0</v>
      </c>
    </row>
    <row r="46" spans="1:8" s="51" customFormat="1" ht="22.5" hidden="1" customHeight="1" x14ac:dyDescent="0.25">
      <c r="A46" s="9" t="s">
        <v>68</v>
      </c>
      <c r="B46" s="14" t="str">
        <f>VLOOKUP(A46,'GIA BAN'!B42:F123,2,0)</f>
        <v>Kẹo dừa sữa sầu riêng - 60viên</v>
      </c>
      <c r="C46" s="53" t="str">
        <f>VLOOKUP(A46,'GIA BAN'!B42:F123,3,0)</f>
        <v>450gr</v>
      </c>
      <c r="D46" s="55"/>
      <c r="E46" s="55"/>
      <c r="F46" s="55"/>
      <c r="G46" s="44">
        <f t="shared" si="2"/>
        <v>0</v>
      </c>
      <c r="H46" s="34">
        <f>VLOOKUP(A46,'GIA BAN'!B42:F138,5,0)*G46</f>
        <v>0</v>
      </c>
    </row>
    <row r="47" spans="1:8" s="51" customFormat="1" ht="22.5" hidden="1" customHeight="1" x14ac:dyDescent="0.25">
      <c r="A47" s="9" t="s">
        <v>70</v>
      </c>
      <c r="B47" s="14" t="str">
        <f>VLOOKUP(A47,'GIA BAN'!B43:F124,2,0)</f>
        <v>Kẹo dừa sữa ca cao - 60viên</v>
      </c>
      <c r="C47" s="53" t="str">
        <f>VLOOKUP(A47,'GIA BAN'!B43:F124,3,0)</f>
        <v>450gr</v>
      </c>
      <c r="D47" s="55"/>
      <c r="E47" s="55"/>
      <c r="F47" s="55"/>
      <c r="G47" s="44">
        <f t="shared" si="2"/>
        <v>0</v>
      </c>
      <c r="H47" s="34">
        <f>VLOOKUP(A47,'GIA BAN'!B43:F139,5,0)*G47</f>
        <v>0</v>
      </c>
    </row>
    <row r="48" spans="1:8" s="51" customFormat="1" ht="22.5" hidden="1" customHeight="1" x14ac:dyDescent="0.25">
      <c r="A48" s="9" t="s">
        <v>72</v>
      </c>
      <c r="B48" s="14" t="str">
        <f>VLOOKUP(A48,'GIA BAN'!B44:F125,2,0)</f>
        <v>Kẹo dừa sữa sầu riêng - 60viên</v>
      </c>
      <c r="C48" s="53" t="str">
        <f>VLOOKUP(A48,'GIA BAN'!B44:F125,3,0)</f>
        <v>500gr</v>
      </c>
      <c r="D48" s="55"/>
      <c r="E48" s="55"/>
      <c r="F48" s="55"/>
      <c r="G48" s="44">
        <f t="shared" si="2"/>
        <v>0</v>
      </c>
      <c r="H48" s="34">
        <f>VLOOKUP(A48,'GIA BAN'!B44:F140,5,0)*G48</f>
        <v>0</v>
      </c>
    </row>
    <row r="49" spans="1:8" s="51" customFormat="1" ht="22.5" hidden="1" customHeight="1" x14ac:dyDescent="0.25">
      <c r="A49" s="9" t="s">
        <v>73</v>
      </c>
      <c r="B49" s="14" t="str">
        <f>VLOOKUP(A49,'GIA BAN'!B45:F126,2,0)</f>
        <v>Kẹo dừa sữa lá dứa/ sầu riêng - 60 viên</v>
      </c>
      <c r="C49" s="53" t="str">
        <f>VLOOKUP(A49,'GIA BAN'!B45:F126,3,0)</f>
        <v>500gr</v>
      </c>
      <c r="D49" s="55"/>
      <c r="E49" s="55"/>
      <c r="F49" s="55"/>
      <c r="G49" s="44">
        <f t="shared" si="2"/>
        <v>0</v>
      </c>
      <c r="H49" s="34">
        <f>VLOOKUP(A49,'GIA BAN'!B45:F141,5,0)*G49</f>
        <v>0</v>
      </c>
    </row>
    <row r="50" spans="1:8" s="51" customFormat="1" ht="22.5" hidden="1" customHeight="1" x14ac:dyDescent="0.25">
      <c r="A50" s="9" t="s">
        <v>74</v>
      </c>
      <c r="B50" s="14" t="str">
        <f>VLOOKUP(A50,'GIA BAN'!B46:F127,2,0)</f>
        <v>Kẹo dừa sữa ca cao - 60viên</v>
      </c>
      <c r="C50" s="53" t="str">
        <f>VLOOKUP(A50,'GIA BAN'!B46:F127,3,0)</f>
        <v>500gr</v>
      </c>
      <c r="D50" s="55"/>
      <c r="E50" s="55"/>
      <c r="F50" s="55"/>
      <c r="G50" s="44">
        <f t="shared" si="2"/>
        <v>0</v>
      </c>
      <c r="H50" s="34">
        <f>VLOOKUP(A50,'GIA BAN'!B46:F142,5,0)*G50</f>
        <v>0</v>
      </c>
    </row>
    <row r="51" spans="1:8" s="51" customFormat="1" ht="22.5" hidden="1" customHeight="1" x14ac:dyDescent="0.25">
      <c r="A51" s="9" t="s">
        <v>75</v>
      </c>
      <c r="B51" s="14" t="str">
        <f>VLOOKUP(A51,'GIA BAN'!B47:F128,2,0)</f>
        <v>Kẹo dừa sữa lá dứa - 48viên</v>
      </c>
      <c r="C51" s="53" t="str">
        <f>VLOOKUP(A51,'GIA BAN'!B47:F128,3,0)</f>
        <v>350gr</v>
      </c>
      <c r="D51" s="55"/>
      <c r="E51" s="55"/>
      <c r="F51" s="55"/>
      <c r="G51" s="44">
        <f t="shared" si="2"/>
        <v>0</v>
      </c>
      <c r="H51" s="34">
        <f>VLOOKUP(A51,'GIA BAN'!B47:F143,5,0)*G51</f>
        <v>0</v>
      </c>
    </row>
    <row r="52" spans="1:8" s="51" customFormat="1" ht="22.5" hidden="1" customHeight="1" x14ac:dyDescent="0.25">
      <c r="A52" s="7"/>
      <c r="B52" s="10" t="s">
        <v>77</v>
      </c>
      <c r="C52" s="52"/>
      <c r="D52" s="55"/>
      <c r="E52" s="55"/>
      <c r="F52" s="55"/>
      <c r="G52" s="44">
        <f t="shared" si="2"/>
        <v>0</v>
      </c>
      <c r="H52" s="34"/>
    </row>
    <row r="53" spans="1:8" s="51" customFormat="1" ht="22.5" hidden="1" customHeight="1" x14ac:dyDescent="0.25">
      <c r="A53" s="9" t="s">
        <v>78</v>
      </c>
      <c r="B53" s="14" t="str">
        <f>VLOOKUP(A53,'GIA BAN'!B49:F130,2,0)</f>
        <v>Kẹo dừa tổng hợp</v>
      </c>
      <c r="C53" s="53" t="str">
        <f>VLOOKUP(A53,'GIA BAN'!B49:F130,3,0)</f>
        <v>500gr</v>
      </c>
      <c r="D53" s="55"/>
      <c r="E53" s="55"/>
      <c r="F53" s="55"/>
      <c r="G53" s="44">
        <f t="shared" si="2"/>
        <v>0</v>
      </c>
      <c r="H53" s="34">
        <f>VLOOKUP(A53,'GIA BAN'!B49:F145,5,0)*G53</f>
        <v>0</v>
      </c>
    </row>
    <row r="54" spans="1:8" s="51" customFormat="1" ht="22.5" hidden="1" customHeight="1" x14ac:dyDescent="0.25">
      <c r="A54" s="9" t="s">
        <v>80</v>
      </c>
      <c r="B54" s="14" t="str">
        <f>VLOOKUP(A54,'GIA BAN'!B50:F131,2,0)</f>
        <v>Kẹo dừa tổng hợp</v>
      </c>
      <c r="C54" s="53" t="str">
        <f>VLOOKUP(A54,'GIA BAN'!B50:F131,3,0)</f>
        <v>200gr</v>
      </c>
      <c r="D54" s="55"/>
      <c r="E54" s="55"/>
      <c r="F54" s="55"/>
      <c r="G54" s="44">
        <f t="shared" si="2"/>
        <v>0</v>
      </c>
      <c r="H54" s="34">
        <f>VLOOKUP(A54,'GIA BAN'!B50:F146,5,0)*G54</f>
        <v>0</v>
      </c>
    </row>
    <row r="55" spans="1:8" s="51" customFormat="1" ht="22.5" hidden="1" customHeight="1" x14ac:dyDescent="0.25">
      <c r="A55" s="9" t="s">
        <v>81</v>
      </c>
      <c r="B55" s="14" t="str">
        <f>VLOOKUP(A55,'GIA BAN'!B51:F132,2,0)</f>
        <v>Kẹo dừa tổng hợp (xá)</v>
      </c>
      <c r="C55" s="53" t="str">
        <f>VLOOKUP(A55,'GIA BAN'!B51:F132,3,0)</f>
        <v>1 kg</v>
      </c>
      <c r="D55" s="55"/>
      <c r="E55" s="55"/>
      <c r="F55" s="55"/>
      <c r="G55" s="44">
        <f t="shared" si="2"/>
        <v>0</v>
      </c>
      <c r="H55" s="34">
        <f>VLOOKUP(A55,'GIA BAN'!B51:F147,5,0)*G55</f>
        <v>0</v>
      </c>
    </row>
    <row r="56" spans="1:8" s="51" customFormat="1" ht="22.5" hidden="1" customHeight="1" x14ac:dyDescent="0.25">
      <c r="A56" s="43" t="s">
        <v>128</v>
      </c>
      <c r="B56" s="14" t="str">
        <f>VLOOKUP(A56,'GIA BAN'!B52:F133,2,0)</f>
        <v>Kẹo dừa tổng hợp (xá) sr, dp</v>
      </c>
      <c r="C56" s="53" t="str">
        <f>VLOOKUP(A56,'GIA BAN'!B52:F133,3,0)</f>
        <v>1 kg</v>
      </c>
      <c r="D56" s="55"/>
      <c r="E56" s="55"/>
      <c r="F56" s="55"/>
      <c r="G56" s="44">
        <f t="shared" si="2"/>
        <v>0</v>
      </c>
      <c r="H56" s="34">
        <f>VLOOKUP(A56,'GIA BAN'!B52:F148,5,0)*G56</f>
        <v>0</v>
      </c>
    </row>
    <row r="57" spans="1:8" s="51" customFormat="1" ht="22.5" hidden="1" customHeight="1" x14ac:dyDescent="0.25">
      <c r="A57" s="9"/>
      <c r="B57" s="10" t="s">
        <v>84</v>
      </c>
      <c r="C57" s="52"/>
      <c r="D57" s="55"/>
      <c r="E57" s="55"/>
      <c r="F57" s="55"/>
      <c r="G57" s="44">
        <f t="shared" si="2"/>
        <v>0</v>
      </c>
      <c r="H57" s="34"/>
    </row>
    <row r="58" spans="1:8" s="51" customFormat="1" ht="22.5" hidden="1" customHeight="1" x14ac:dyDescent="0.25">
      <c r="A58" s="9" t="s">
        <v>85</v>
      </c>
      <c r="B58" s="14" t="str">
        <f>VLOOKUP(A58,'GIA BAN'!B54:F135,2,0)</f>
        <v xml:space="preserve">Kẹo dẻo thập cẩm </v>
      </c>
      <c r="C58" s="53" t="str">
        <f>VLOOKUP(A58,'GIA BAN'!B54:F135,3,0)</f>
        <v>500gr</v>
      </c>
      <c r="D58" s="55"/>
      <c r="E58" s="55"/>
      <c r="F58" s="55"/>
      <c r="G58" s="44">
        <f t="shared" si="2"/>
        <v>0</v>
      </c>
      <c r="H58" s="34">
        <f>VLOOKUP(A58,'GIA BAN'!B54:F150,5,0)*G58</f>
        <v>0</v>
      </c>
    </row>
    <row r="59" spans="1:8" s="51" customFormat="1" ht="22.5" hidden="1" customHeight="1" x14ac:dyDescent="0.25">
      <c r="A59" s="9" t="s">
        <v>86</v>
      </c>
      <c r="B59" s="14" t="str">
        <f>VLOOKUP(A59,'GIA BAN'!B55:F136,2,0)</f>
        <v xml:space="preserve">Kẹo dẻo thập cẩm </v>
      </c>
      <c r="C59" s="53" t="str">
        <f>VLOOKUP(A59,'GIA BAN'!B55:F136,3,0)</f>
        <v>200gr</v>
      </c>
      <c r="D59" s="55"/>
      <c r="E59" s="55"/>
      <c r="F59" s="55"/>
      <c r="G59" s="44">
        <f t="shared" si="2"/>
        <v>0</v>
      </c>
      <c r="H59" s="34">
        <f>VLOOKUP(A59,'GIA BAN'!B55:F151,5,0)*G59</f>
        <v>0</v>
      </c>
    </row>
    <row r="60" spans="1:8" s="51" customFormat="1" ht="22.5" hidden="1" customHeight="1" x14ac:dyDescent="0.25">
      <c r="A60" s="9" t="s">
        <v>87</v>
      </c>
      <c r="B60" s="14" t="str">
        <f>VLOOKUP(A60,'GIA BAN'!B56:F137,2,0)</f>
        <v>Kẹo dẻo xá</v>
      </c>
      <c r="C60" s="53" t="str">
        <f>VLOOKUP(A60,'GIA BAN'!B56:F137,3,0)</f>
        <v>1 kg</v>
      </c>
      <c r="D60" s="55"/>
      <c r="E60" s="55"/>
      <c r="F60" s="55"/>
      <c r="G60" s="44">
        <f t="shared" si="2"/>
        <v>0</v>
      </c>
      <c r="H60" s="34">
        <f>VLOOKUP(A60,'GIA BAN'!B56:F152,5,0)*G60</f>
        <v>0</v>
      </c>
    </row>
    <row r="61" spans="1:8" s="51" customFormat="1" ht="22.5" customHeight="1" x14ac:dyDescent="0.25">
      <c r="A61" s="9" t="s">
        <v>89</v>
      </c>
      <c r="B61" s="14" t="str">
        <f>VLOOKUP(A61,'GIA BAN'!B57:F138,2,0)</f>
        <v>Kẹo dẻo sầu riêng</v>
      </c>
      <c r="C61" s="53" t="str">
        <f>VLOOKUP(A61,'GIA BAN'!B57:F138,3,0)</f>
        <v>500gr</v>
      </c>
      <c r="D61" s="55"/>
      <c r="E61" s="55">
        <v>25</v>
      </c>
      <c r="F61" s="55"/>
      <c r="G61" s="44">
        <f t="shared" si="2"/>
        <v>25</v>
      </c>
      <c r="H61" s="34">
        <f>VLOOKUP(A61,'GIA BAN'!B57:F153,5,0)*G61</f>
        <v>1155000</v>
      </c>
    </row>
    <row r="62" spans="1:8" s="51" customFormat="1" ht="22.5" customHeight="1" x14ac:dyDescent="0.25">
      <c r="A62" s="9" t="s">
        <v>91</v>
      </c>
      <c r="B62" s="14" t="str">
        <f>VLOOKUP(A62,'GIA BAN'!B58:F139,2,0)</f>
        <v>Kẹo dẻo đậu phộng</v>
      </c>
      <c r="C62" s="53" t="str">
        <f>VLOOKUP(A62,'GIA BAN'!B58:F139,3,0)</f>
        <v>500gr</v>
      </c>
      <c r="D62" s="55"/>
      <c r="E62" s="55">
        <v>25</v>
      </c>
      <c r="F62" s="55"/>
      <c r="G62" s="44">
        <f t="shared" si="2"/>
        <v>25</v>
      </c>
      <c r="H62" s="34">
        <f>VLOOKUP(A62,'GIA BAN'!B58:F154,5,0)*G62</f>
        <v>1155000</v>
      </c>
    </row>
    <row r="63" spans="1:8" s="51" customFormat="1" ht="22.5" hidden="1" customHeight="1" x14ac:dyDescent="0.25">
      <c r="A63" s="9" t="s">
        <v>93</v>
      </c>
      <c r="B63" s="14" t="str">
        <f>VLOOKUP(A63,'GIA BAN'!B59:F140,2,0)</f>
        <v>Kẹo dẻo Lá dứa</v>
      </c>
      <c r="C63" s="53" t="str">
        <f>VLOOKUP(A63,'GIA BAN'!B59:F140,3,0)</f>
        <v>500gr</v>
      </c>
      <c r="D63" s="55"/>
      <c r="E63" s="55"/>
      <c r="F63" s="55"/>
      <c r="G63" s="44">
        <f t="shared" si="2"/>
        <v>0</v>
      </c>
      <c r="H63" s="34">
        <f>VLOOKUP(A63,'GIA BAN'!B59:F155,5,0)*G63</f>
        <v>0</v>
      </c>
    </row>
    <row r="64" spans="1:8" s="51" customFormat="1" ht="22.5" hidden="1" customHeight="1" x14ac:dyDescent="0.25">
      <c r="A64" s="9" t="s">
        <v>95</v>
      </c>
      <c r="B64" s="14" t="str">
        <f>VLOOKUP(A64,'GIA BAN'!B60:F141,2,0)</f>
        <v>Kẹo dẻo Môn</v>
      </c>
      <c r="C64" s="53" t="str">
        <f>VLOOKUP(A64,'GIA BAN'!B60:F141,3,0)</f>
        <v>500gr</v>
      </c>
      <c r="D64" s="55"/>
      <c r="E64" s="55"/>
      <c r="F64" s="55"/>
      <c r="G64" s="44">
        <f t="shared" si="2"/>
        <v>0</v>
      </c>
      <c r="H64" s="34">
        <f>VLOOKUP(A64,'GIA BAN'!B60:F156,5,0)*G64</f>
        <v>0</v>
      </c>
    </row>
    <row r="65" spans="1:8" s="51" customFormat="1" ht="22.5" hidden="1" customHeight="1" x14ac:dyDescent="0.25">
      <c r="A65" s="9"/>
      <c r="B65" s="75" t="s">
        <v>186</v>
      </c>
      <c r="C65" s="53"/>
      <c r="D65" s="55"/>
      <c r="E65" s="55"/>
      <c r="F65" s="55"/>
      <c r="G65" s="44">
        <f t="shared" si="2"/>
        <v>0</v>
      </c>
      <c r="H65" s="34"/>
    </row>
    <row r="66" spans="1:8" s="51" customFormat="1" ht="22.5" hidden="1" customHeight="1" x14ac:dyDescent="0.25">
      <c r="A66" s="9" t="s">
        <v>187</v>
      </c>
      <c r="B66" s="14" t="str">
        <f>VLOOKUP(A66,'GIA BAN'!B62:F143,2,0)</f>
        <v>Kẹo dừa thập cẩm viên nhỏ - 45 viên</v>
      </c>
      <c r="C66" s="53" t="str">
        <f>VLOOKUP(A66,'GIA BAN'!B62:F143,3,0)</f>
        <v>150gr</v>
      </c>
      <c r="D66" s="55"/>
      <c r="E66" s="55"/>
      <c r="F66" s="55"/>
      <c r="G66" s="44">
        <f t="shared" si="2"/>
        <v>0</v>
      </c>
      <c r="H66" s="34">
        <f>VLOOKUP(A66,'GIA BAN'!B62:F158,5,0)*G66</f>
        <v>0</v>
      </c>
    </row>
    <row r="67" spans="1:8" s="51" customFormat="1" ht="22.5" hidden="1" customHeight="1" x14ac:dyDescent="0.25">
      <c r="A67" s="9" t="s">
        <v>190</v>
      </c>
      <c r="B67" s="14" t="str">
        <f>VLOOKUP(A67,'GIA BAN'!B63:F144,2,0)</f>
        <v>Kẹo dừa đậu phộng viên nhỏ</v>
      </c>
      <c r="C67" s="53" t="str">
        <f>VLOOKUP(A67,'GIA BAN'!B63:F144,3,0)</f>
        <v>200gr</v>
      </c>
      <c r="D67" s="55"/>
      <c r="E67" s="55"/>
      <c r="F67" s="55"/>
      <c r="G67" s="44">
        <f t="shared" si="2"/>
        <v>0</v>
      </c>
      <c r="H67" s="34">
        <f>VLOOKUP(A67,'GIA BAN'!B63:F159,5,0)*G67</f>
        <v>0</v>
      </c>
    </row>
    <row r="68" spans="1:8" s="51" customFormat="1" ht="22.5" hidden="1" customHeight="1" x14ac:dyDescent="0.25">
      <c r="A68" s="9" t="s">
        <v>192</v>
      </c>
      <c r="B68" s="14" t="str">
        <f>VLOOKUP(A68,'GIA BAN'!B64:F145,2,0)</f>
        <v>Kẹo dừa gừng viên nhỏ</v>
      </c>
      <c r="C68" s="53" t="str">
        <f>VLOOKUP(A68,'GIA BAN'!B64:F145,3,0)</f>
        <v>200gr</v>
      </c>
      <c r="D68" s="55"/>
      <c r="E68" s="55"/>
      <c r="F68" s="55"/>
      <c r="G68" s="44">
        <f t="shared" si="2"/>
        <v>0</v>
      </c>
      <c r="H68" s="34">
        <f>VLOOKUP(A68,'GIA BAN'!B64:F160,5,0)*G68</f>
        <v>0</v>
      </c>
    </row>
    <row r="69" spans="1:8" s="51" customFormat="1" ht="22.5" hidden="1" customHeight="1" x14ac:dyDescent="0.25">
      <c r="A69" s="9" t="s">
        <v>194</v>
      </c>
      <c r="B69" s="14" t="str">
        <f>VLOOKUP(A69,'GIA BAN'!B65:F146,2,0)</f>
        <v>Kẹo dừa lá dứa viên nhỏ</v>
      </c>
      <c r="C69" s="53" t="str">
        <f>VLOOKUP(A69,'GIA BAN'!B65:F146,3,0)</f>
        <v>200gr</v>
      </c>
      <c r="D69" s="55"/>
      <c r="E69" s="55"/>
      <c r="F69" s="55"/>
      <c r="G69" s="44">
        <f t="shared" si="2"/>
        <v>0</v>
      </c>
      <c r="H69" s="34">
        <f>VLOOKUP(A69,'GIA BAN'!B65:F161,5,0)*G69</f>
        <v>0</v>
      </c>
    </row>
    <row r="70" spans="1:8" s="51" customFormat="1" ht="22.5" hidden="1" customHeight="1" x14ac:dyDescent="0.25">
      <c r="A70" s="9" t="s">
        <v>196</v>
      </c>
      <c r="B70" s="14" t="str">
        <f>VLOOKUP(A70,'GIA BAN'!B66:F147,2,0)</f>
        <v>Kẹo dừa ca cao viên nhỏ</v>
      </c>
      <c r="C70" s="53" t="str">
        <f>VLOOKUP(A70,'GIA BAN'!B66:F147,3,0)</f>
        <v>200gr</v>
      </c>
      <c r="D70" s="55"/>
      <c r="E70" s="55"/>
      <c r="F70" s="55"/>
      <c r="G70" s="44">
        <f t="shared" si="2"/>
        <v>0</v>
      </c>
      <c r="H70" s="34">
        <f>VLOOKUP(A70,'GIA BAN'!B66:F162,5,0)*G70</f>
        <v>0</v>
      </c>
    </row>
    <row r="71" spans="1:8" s="51" customFormat="1" ht="22.5" hidden="1" customHeight="1" x14ac:dyDescent="0.25">
      <c r="A71" s="9" t="s">
        <v>198</v>
      </c>
      <c r="B71" s="14" t="str">
        <f>VLOOKUP(A71,'GIA BAN'!B67:F148,2,0)</f>
        <v>Kẹo dừa đậu phộng viên nhỏ</v>
      </c>
      <c r="C71" s="53" t="str">
        <f>VLOOKUP(A71,'GIA BAN'!B67:F148,3,0)</f>
        <v>300gr</v>
      </c>
      <c r="D71" s="55"/>
      <c r="E71" s="55"/>
      <c r="F71" s="55"/>
      <c r="G71" s="44">
        <f t="shared" si="2"/>
        <v>0</v>
      </c>
      <c r="H71" s="34">
        <f>VLOOKUP(A71,'GIA BAN'!B67:F163,5,0)*G71</f>
        <v>0</v>
      </c>
    </row>
    <row r="72" spans="1:8" s="51" customFormat="1" ht="22.5" hidden="1" customHeight="1" x14ac:dyDescent="0.25">
      <c r="A72" s="9" t="s">
        <v>199</v>
      </c>
      <c r="B72" s="14" t="str">
        <f>VLOOKUP(A72,'GIA BAN'!B68:F149,2,0)</f>
        <v>Kẹo dừa gừng viên nhỏ</v>
      </c>
      <c r="C72" s="53" t="str">
        <f>VLOOKUP(A72,'GIA BAN'!B68:F149,3,0)</f>
        <v>300gr</v>
      </c>
      <c r="D72" s="55"/>
      <c r="E72" s="55"/>
      <c r="F72" s="55"/>
      <c r="G72" s="44">
        <f t="shared" ref="G72:G89" si="3">SUM(D72:F72)</f>
        <v>0</v>
      </c>
      <c r="H72" s="34">
        <f>VLOOKUP(A72,'GIA BAN'!B68:F164,5,0)*G72</f>
        <v>0</v>
      </c>
    </row>
    <row r="73" spans="1:8" s="51" customFormat="1" ht="22.5" hidden="1" customHeight="1" x14ac:dyDescent="0.25">
      <c r="A73" s="9" t="s">
        <v>200</v>
      </c>
      <c r="B73" s="14" t="str">
        <f>VLOOKUP(A73,'GIA BAN'!B69:F150,2,0)</f>
        <v>Kẹo dừa lá dứa viên nhỏ</v>
      </c>
      <c r="C73" s="53" t="str">
        <f>VLOOKUP(A73,'GIA BAN'!B69:F150,3,0)</f>
        <v>300gr</v>
      </c>
      <c r="D73" s="55"/>
      <c r="E73" s="55"/>
      <c r="F73" s="55"/>
      <c r="G73" s="44">
        <f t="shared" si="3"/>
        <v>0</v>
      </c>
      <c r="H73" s="34">
        <f>VLOOKUP(A73,'GIA BAN'!B69:F165,5,0)*G73</f>
        <v>0</v>
      </c>
    </row>
    <row r="74" spans="1:8" s="51" customFormat="1" ht="22.5" hidden="1" customHeight="1" x14ac:dyDescent="0.25">
      <c r="A74" s="9" t="s">
        <v>201</v>
      </c>
      <c r="B74" s="14" t="str">
        <f>VLOOKUP(A74,'GIA BAN'!B70:F151,2,0)</f>
        <v>Kẹo dừa ca cao viên nhỏ</v>
      </c>
      <c r="C74" s="53" t="str">
        <f>VLOOKUP(A74,'GIA BAN'!B70:F151,3,0)</f>
        <v>300gr</v>
      </c>
      <c r="D74" s="55"/>
      <c r="E74" s="55"/>
      <c r="F74" s="55"/>
      <c r="G74" s="44">
        <f t="shared" si="3"/>
        <v>0</v>
      </c>
      <c r="H74" s="34">
        <f>VLOOKUP(A74,'GIA BAN'!B70:F166,5,0)*G74</f>
        <v>0</v>
      </c>
    </row>
    <row r="75" spans="1:8" s="51" customFormat="1" ht="22.5" hidden="1" customHeight="1" x14ac:dyDescent="0.25">
      <c r="A75" s="9" t="s">
        <v>202</v>
      </c>
      <c r="B75" s="14" t="str">
        <f>VLOOKUP(A75,'GIA BAN'!B71:F152,2,0)</f>
        <v>Kẹo dừa đậu phộng viên nhỏ</v>
      </c>
      <c r="C75" s="53" t="str">
        <f>VLOOKUP(A75,'GIA BAN'!B71:F152,3,0)</f>
        <v>450gr</v>
      </c>
      <c r="D75" s="55"/>
      <c r="E75" s="55"/>
      <c r="F75" s="55"/>
      <c r="G75" s="44">
        <f t="shared" si="3"/>
        <v>0</v>
      </c>
      <c r="H75" s="34">
        <f>VLOOKUP(A75,'GIA BAN'!B71:F167,5,0)*G75</f>
        <v>0</v>
      </c>
    </row>
    <row r="76" spans="1:8" s="51" customFormat="1" ht="22.5" hidden="1" customHeight="1" x14ac:dyDescent="0.25">
      <c r="A76" s="9" t="s">
        <v>203</v>
      </c>
      <c r="B76" s="14" t="str">
        <f>VLOOKUP(A76,'GIA BAN'!B72:F153,2,0)</f>
        <v>Kẹo dừa gừng viên nhỏ</v>
      </c>
      <c r="C76" s="53" t="str">
        <f>VLOOKUP(A76,'GIA BAN'!B72:F153,3,0)</f>
        <v>450gr</v>
      </c>
      <c r="D76" s="55"/>
      <c r="E76" s="55"/>
      <c r="F76" s="55"/>
      <c r="G76" s="44">
        <f t="shared" si="3"/>
        <v>0</v>
      </c>
      <c r="H76" s="34">
        <f>VLOOKUP(A76,'GIA BAN'!B72:F168,5,0)*G76</f>
        <v>0</v>
      </c>
    </row>
    <row r="77" spans="1:8" s="51" customFormat="1" ht="22.5" hidden="1" customHeight="1" x14ac:dyDescent="0.25">
      <c r="A77" s="9" t="s">
        <v>204</v>
      </c>
      <c r="B77" s="14" t="str">
        <f>VLOOKUP(A77,'GIA BAN'!B73:F154,2,0)</f>
        <v>Kẹo dừa lá dứa viên nhỏ</v>
      </c>
      <c r="C77" s="53" t="str">
        <f>VLOOKUP(A77,'GIA BAN'!B73:F154,3,0)</f>
        <v>450gr</v>
      </c>
      <c r="D77" s="55"/>
      <c r="E77" s="55"/>
      <c r="F77" s="55"/>
      <c r="G77" s="44">
        <f t="shared" si="3"/>
        <v>0</v>
      </c>
      <c r="H77" s="34">
        <f>VLOOKUP(A77,'GIA BAN'!B73:F169,5,0)*G77</f>
        <v>0</v>
      </c>
    </row>
    <row r="78" spans="1:8" s="51" customFormat="1" ht="22.5" hidden="1" customHeight="1" x14ac:dyDescent="0.25">
      <c r="A78" s="9" t="s">
        <v>205</v>
      </c>
      <c r="B78" s="14" t="str">
        <f>VLOOKUP(A78,'GIA BAN'!B74:F155,2,0)</f>
        <v>Kẹo dừa ca cao viên nhỏ</v>
      </c>
      <c r="C78" s="53" t="str">
        <f>VLOOKUP(A78,'GIA BAN'!B74:F155,3,0)</f>
        <v>450gr</v>
      </c>
      <c r="D78" s="55"/>
      <c r="E78" s="55"/>
      <c r="F78" s="55"/>
      <c r="G78" s="44">
        <f t="shared" si="3"/>
        <v>0</v>
      </c>
      <c r="H78" s="34">
        <f>VLOOKUP(A78,'GIA BAN'!B74:F170,5,0)*G78</f>
        <v>0</v>
      </c>
    </row>
    <row r="79" spans="1:8" s="51" customFormat="1" ht="22.5" hidden="1" customHeight="1" x14ac:dyDescent="0.25">
      <c r="A79" s="9" t="s">
        <v>206</v>
      </c>
      <c r="B79" s="14" t="str">
        <f>VLOOKUP(A79,'GIA BAN'!B75:F156,2,0)</f>
        <v>Kẹo dừa thập cẩm viên nhỏ</v>
      </c>
      <c r="C79" s="53" t="str">
        <f>VLOOKUP(A79,'GIA BAN'!B75:F156,3,0)</f>
        <v>1kg</v>
      </c>
      <c r="D79" s="55"/>
      <c r="E79" s="55"/>
      <c r="F79" s="55"/>
      <c r="G79" s="44">
        <f t="shared" si="3"/>
        <v>0</v>
      </c>
      <c r="H79" s="34">
        <f>VLOOKUP(A79,'GIA BAN'!B75:F171,5,0)*G79</f>
        <v>0</v>
      </c>
    </row>
    <row r="80" spans="1:8" s="51" customFormat="1" ht="22.5" hidden="1" customHeight="1" x14ac:dyDescent="0.25">
      <c r="A80" s="9"/>
      <c r="B80" s="10" t="s">
        <v>214</v>
      </c>
      <c r="C80" s="53"/>
      <c r="D80" s="55"/>
      <c r="E80" s="55"/>
      <c r="F80" s="55"/>
      <c r="G80" s="44">
        <f t="shared" si="3"/>
        <v>0</v>
      </c>
      <c r="H80" s="34"/>
    </row>
    <row r="81" spans="1:8" s="51" customFormat="1" ht="22.5" hidden="1" customHeight="1" x14ac:dyDescent="0.25">
      <c r="A81" s="9" t="s">
        <v>98</v>
      </c>
      <c r="B81" s="14" t="str">
        <f>VLOOKUP(A81,'GIA BAN'!B77:F158,2,0)</f>
        <v>Kẹo chuối tươi</v>
      </c>
      <c r="C81" s="53" t="str">
        <f>VLOOKUP(A81,'GIA BAN'!B77:F158,3,0)</f>
        <v>1 kg</v>
      </c>
      <c r="D81" s="55"/>
      <c r="E81" s="55"/>
      <c r="F81" s="55"/>
      <c r="G81" s="44">
        <f t="shared" si="3"/>
        <v>0</v>
      </c>
      <c r="H81" s="34">
        <f>VLOOKUP(A81,'GIA BAN'!B77:F173,5,0)*G81</f>
        <v>0</v>
      </c>
    </row>
    <row r="82" spans="1:8" s="51" customFormat="1" ht="22.5" hidden="1" customHeight="1" x14ac:dyDescent="0.25">
      <c r="A82" s="9" t="s">
        <v>100</v>
      </c>
      <c r="B82" s="14" t="str">
        <f>VLOOKUP(A82,'GIA BAN'!B78:F159,2,0)</f>
        <v>Kẹo chuối tươi (gói)</v>
      </c>
      <c r="C82" s="53" t="str">
        <f>VLOOKUP(A82,'GIA BAN'!B78:F159,3,0)</f>
        <v>400gr</v>
      </c>
      <c r="D82" s="55"/>
      <c r="E82" s="55"/>
      <c r="F82" s="55"/>
      <c r="G82" s="44">
        <f t="shared" si="3"/>
        <v>0</v>
      </c>
      <c r="H82" s="34">
        <f>VLOOKUP(A82,'GIA BAN'!B78:F174,5,0)*G82</f>
        <v>0</v>
      </c>
    </row>
    <row r="83" spans="1:8" ht="22.5" customHeight="1" x14ac:dyDescent="0.25">
      <c r="A83" s="9" t="s">
        <v>102</v>
      </c>
      <c r="B83" s="14" t="str">
        <f>VLOOKUP(A83,'GIA BAN'!B79:F160,2,0)</f>
        <v>Kẹo chuối tươi (túi)</v>
      </c>
      <c r="C83" s="53" t="str">
        <f>VLOOKUP(A83,'GIA BAN'!B79:F160,3,0)</f>
        <v>200gr</v>
      </c>
      <c r="D83" s="55"/>
      <c r="E83" s="55">
        <v>60</v>
      </c>
      <c r="F83" s="55"/>
      <c r="G83" s="44">
        <f t="shared" si="3"/>
        <v>60</v>
      </c>
      <c r="H83" s="34">
        <f>VLOOKUP(A83,'GIA BAN'!B79:F175,5,0)*G83</f>
        <v>954000</v>
      </c>
    </row>
    <row r="84" spans="1:8" s="51" customFormat="1" ht="22.5" hidden="1" customHeight="1" x14ac:dyDescent="0.25">
      <c r="A84" s="9" t="s">
        <v>104</v>
      </c>
      <c r="B84" s="14" t="str">
        <f>VLOOKUP(A84,'GIA BAN'!B80:F161,2,0)</f>
        <v>Kẹo chuối đậu - mè</v>
      </c>
      <c r="C84" s="53" t="str">
        <f>VLOOKUP(A84,'GIA BAN'!B80:F161,3,0)</f>
        <v>1 kg</v>
      </c>
      <c r="D84" s="55"/>
      <c r="E84" s="55"/>
      <c r="F84" s="55"/>
      <c r="G84" s="44">
        <f t="shared" si="3"/>
        <v>0</v>
      </c>
      <c r="H84" s="34">
        <f>VLOOKUP(A84,'GIA BAN'!B80:F176,5,0)*G84</f>
        <v>0</v>
      </c>
    </row>
    <row r="85" spans="1:8" ht="22.5" customHeight="1" x14ac:dyDescent="0.25">
      <c r="A85" s="9" t="s">
        <v>106</v>
      </c>
      <c r="B85" s="14" t="str">
        <f>VLOOKUP(A85,'GIA BAN'!B81:F162,2,0)</f>
        <v>Kẹo chuối đậu - mè (túi)</v>
      </c>
      <c r="C85" s="53" t="str">
        <f>VLOOKUP(A85,'GIA BAN'!B81:F162,3,0)</f>
        <v>200gr</v>
      </c>
      <c r="D85" s="55"/>
      <c r="E85" s="55">
        <v>1140</v>
      </c>
      <c r="F85" s="55"/>
      <c r="G85" s="44">
        <f t="shared" si="3"/>
        <v>1140</v>
      </c>
      <c r="H85" s="34">
        <f>VLOOKUP(A85,'GIA BAN'!B81:F177,5,0)*G85</f>
        <v>21090000</v>
      </c>
    </row>
    <row r="86" spans="1:8" ht="22.5" hidden="1" customHeight="1" x14ac:dyDescent="0.25">
      <c r="A86" s="9" t="s">
        <v>108</v>
      </c>
      <c r="B86" s="14" t="str">
        <f>VLOOKUP(A86,'GIA BAN'!B82:F163,2,0)</f>
        <v>Kẹo chuối tươi (túi)</v>
      </c>
      <c r="C86" s="53" t="str">
        <f>VLOOKUP(A86,'GIA BAN'!B82:F163,3,0)</f>
        <v>500gr</v>
      </c>
      <c r="D86" s="55"/>
      <c r="E86" s="55"/>
      <c r="F86" s="55"/>
      <c r="G86" s="44">
        <f t="shared" si="3"/>
        <v>0</v>
      </c>
      <c r="H86" s="34">
        <f>VLOOKUP(A86,'GIA BAN'!B82:F178,5,0)*G86</f>
        <v>0</v>
      </c>
    </row>
    <row r="87" spans="1:8" ht="22.5" hidden="1" customHeight="1" x14ac:dyDescent="0.25">
      <c r="A87" s="9" t="s">
        <v>109</v>
      </c>
      <c r="B87" s="14" t="str">
        <f>VLOOKUP(A87,'GIA BAN'!B83:F164,2,0)</f>
        <v>Kẹo chuối đậu - mè (túi)</v>
      </c>
      <c r="C87" s="53" t="str">
        <f>VLOOKUP(A87,'GIA BAN'!B83:F164,3,0)</f>
        <v>500gr</v>
      </c>
      <c r="D87" s="55"/>
      <c r="E87" s="55"/>
      <c r="F87" s="55"/>
      <c r="G87" s="44">
        <f t="shared" si="3"/>
        <v>0</v>
      </c>
      <c r="H87" s="34">
        <f>VLOOKUP(A87,'GIA BAN'!B83:F179,5,0)*G87</f>
        <v>0</v>
      </c>
    </row>
    <row r="88" spans="1:8" ht="22.5" hidden="1" customHeight="1" x14ac:dyDescent="0.25">
      <c r="A88" s="9" t="s">
        <v>110</v>
      </c>
      <c r="B88" s="14" t="str">
        <f>VLOOKUP(A88,'GIA BAN'!B84:F165,2,0)</f>
        <v>Kẹo chuối cuộn bánh tráng đậu mè</v>
      </c>
      <c r="C88" s="53" t="str">
        <f>VLOOKUP(A88,'GIA BAN'!B84:F165,3,0)</f>
        <v>450gr</v>
      </c>
      <c r="D88" s="55"/>
      <c r="E88" s="55"/>
      <c r="F88" s="55"/>
      <c r="G88" s="44">
        <f t="shared" si="3"/>
        <v>0</v>
      </c>
      <c r="H88" s="34">
        <f>VLOOKUP(A88,'GIA BAN'!B84:F180,5,0)*G88</f>
        <v>0</v>
      </c>
    </row>
    <row r="89" spans="1:8" ht="22.5" hidden="1" customHeight="1" x14ac:dyDescent="0.25">
      <c r="A89" s="9" t="s">
        <v>112</v>
      </c>
      <c r="B89" s="14" t="str">
        <f>VLOOKUP(A89,'GIA BAN'!B85:F166,2,0)</f>
        <v>Kẹo chuối cuộn bánh tráng đậu mè</v>
      </c>
      <c r="C89" s="53" t="str">
        <f>VLOOKUP(A89,'GIA BAN'!B85:F166,3,0)</f>
        <v>1 kg</v>
      </c>
      <c r="D89" s="55"/>
      <c r="E89" s="55"/>
      <c r="F89" s="55"/>
      <c r="G89" s="44">
        <f t="shared" si="3"/>
        <v>0</v>
      </c>
      <c r="H89" s="34">
        <f>VLOOKUP(A89,'GIA BAN'!B85:F181,5,0)*G89</f>
        <v>0</v>
      </c>
    </row>
    <row r="90" spans="1:8" ht="22.5" hidden="1" customHeight="1" x14ac:dyDescent="0.25">
      <c r="A90" s="9"/>
      <c r="B90" s="10" t="s">
        <v>264</v>
      </c>
      <c r="C90" s="53"/>
      <c r="D90" s="55"/>
      <c r="E90" s="55"/>
      <c r="F90" s="55"/>
      <c r="G90" s="44">
        <f t="shared" ref="G90:G103" si="4">SUM(D90:F90)</f>
        <v>0</v>
      </c>
      <c r="H90" s="34"/>
    </row>
    <row r="91" spans="1:8" ht="22.5" hidden="1" customHeight="1" x14ac:dyDescent="0.25">
      <c r="A91" s="9" t="s">
        <v>252</v>
      </c>
      <c r="B91" s="14" t="str">
        <f>VLOOKUP(A91,'GIA BAN'!B87:F168,2,0)</f>
        <v xml:space="preserve">Kẹo dừa sầu riêng - túi 3 thanh </v>
      </c>
      <c r="C91" s="53" t="str">
        <f>VLOOKUP(A91,'GIA BAN'!B87:F168,3,0)</f>
        <v>142,5gr</v>
      </c>
      <c r="D91" s="55"/>
      <c r="E91" s="55"/>
      <c r="F91" s="55"/>
      <c r="G91" s="44">
        <f t="shared" si="4"/>
        <v>0</v>
      </c>
      <c r="H91" s="34">
        <f>VLOOKUP(A91,'GIA BAN'!B87:F183,5,0)*G91</f>
        <v>0</v>
      </c>
    </row>
    <row r="92" spans="1:8" ht="22.5" hidden="1" customHeight="1" x14ac:dyDescent="0.25">
      <c r="A92" s="9" t="s">
        <v>256</v>
      </c>
      <c r="B92" s="14" t="str">
        <f>VLOOKUP(A92,'GIA BAN'!B88:F169,2,0)</f>
        <v>Kẹo dừa lá dứa - túi 3 thanh</v>
      </c>
      <c r="C92" s="53" t="str">
        <f>VLOOKUP(A92,'GIA BAN'!B88:F169,3,0)</f>
        <v>142,5gr</v>
      </c>
      <c r="D92" s="55"/>
      <c r="E92" s="55"/>
      <c r="F92" s="55"/>
      <c r="G92" s="44">
        <f t="shared" si="4"/>
        <v>0</v>
      </c>
      <c r="H92" s="34">
        <f>VLOOKUP(A92,'GIA BAN'!B88:F184,5,0)*G92</f>
        <v>0</v>
      </c>
    </row>
    <row r="93" spans="1:8" ht="22.5" hidden="1" customHeight="1" x14ac:dyDescent="0.25">
      <c r="A93" s="9" t="s">
        <v>258</v>
      </c>
      <c r="B93" s="14" t="str">
        <f>VLOOKUP(A93,'GIA BAN'!B89:F170,2,0)</f>
        <v>Kẹo dừa ca cao - túi 3 thanh</v>
      </c>
      <c r="C93" s="53" t="str">
        <f>VLOOKUP(A93,'GIA BAN'!B89:F170,3,0)</f>
        <v>142,5gr</v>
      </c>
      <c r="D93" s="55"/>
      <c r="E93" s="55"/>
      <c r="F93" s="55"/>
      <c r="G93" s="44">
        <f t="shared" si="4"/>
        <v>0</v>
      </c>
      <c r="H93" s="34">
        <f>VLOOKUP(A93,'GIA BAN'!B89:F185,5,0)*G93</f>
        <v>0</v>
      </c>
    </row>
    <row r="94" spans="1:8" ht="22.5" hidden="1" customHeight="1" x14ac:dyDescent="0.25">
      <c r="A94" s="9" t="s">
        <v>260</v>
      </c>
      <c r="B94" s="14" t="str">
        <f>VLOOKUP(A94,'GIA BAN'!B90:F171,2,0)</f>
        <v>Kẹo dừa gừng -  túi 3 thanh</v>
      </c>
      <c r="C94" s="53" t="str">
        <f>VLOOKUP(A94,'GIA BAN'!B90:F171,3,0)</f>
        <v>142,5gr</v>
      </c>
      <c r="D94" s="55"/>
      <c r="E94" s="55"/>
      <c r="F94" s="55"/>
      <c r="G94" s="44">
        <f t="shared" si="4"/>
        <v>0</v>
      </c>
      <c r="H94" s="34">
        <f>VLOOKUP(A94,'GIA BAN'!B90:F186,5,0)*G94</f>
        <v>0</v>
      </c>
    </row>
    <row r="95" spans="1:8" ht="22.5" hidden="1" customHeight="1" x14ac:dyDescent="0.25">
      <c r="A95" s="9" t="s">
        <v>262</v>
      </c>
      <c r="B95" s="14" t="str">
        <f>VLOOKUP(A95,'GIA BAN'!B91:F172,2,0)</f>
        <v>Kẹo dừa béo -  túi 3 thanh</v>
      </c>
      <c r="C95" s="53" t="str">
        <f>VLOOKUP(A95,'GIA BAN'!B91:F172,3,0)</f>
        <v>142,5gr</v>
      </c>
      <c r="D95" s="55"/>
      <c r="E95" s="55"/>
      <c r="F95" s="55"/>
      <c r="G95" s="44">
        <f t="shared" si="4"/>
        <v>0</v>
      </c>
      <c r="H95" s="34">
        <f>VLOOKUP(A95,'GIA BAN'!B91:F187,5,0)*G95</f>
        <v>0</v>
      </c>
    </row>
    <row r="96" spans="1:8" ht="22.5" hidden="1" customHeight="1" x14ac:dyDescent="0.25">
      <c r="A96" s="9"/>
      <c r="B96" s="10" t="s">
        <v>215</v>
      </c>
      <c r="C96" s="53"/>
      <c r="D96" s="55"/>
      <c r="E96" s="55"/>
      <c r="F96" s="55"/>
      <c r="G96" s="44">
        <f t="shared" si="4"/>
        <v>0</v>
      </c>
      <c r="H96" s="34"/>
    </row>
    <row r="97" spans="1:8" ht="22.5" hidden="1" customHeight="1" x14ac:dyDescent="0.25">
      <c r="A97" s="15" t="s">
        <v>114</v>
      </c>
      <c r="B97" s="94" t="str">
        <f>VLOOKUP(A97,'GIA BAN'!B93:F168,2,0)</f>
        <v>Bánh phồng sữa</v>
      </c>
      <c r="C97" s="54" t="str">
        <f>VLOOKUP(A97,'GIA BAN'!B93:F168,3,0)</f>
        <v>350gr</v>
      </c>
      <c r="D97" s="55"/>
      <c r="E97" s="55"/>
      <c r="F97" s="55"/>
      <c r="G97" s="44">
        <f t="shared" si="4"/>
        <v>0</v>
      </c>
      <c r="H97" s="34">
        <f>VLOOKUP(A97,'GIA BAN'!B93:F189,5,0)*G97</f>
        <v>0</v>
      </c>
    </row>
    <row r="98" spans="1:8" ht="22.5" hidden="1" customHeight="1" x14ac:dyDescent="0.25">
      <c r="A98" s="15" t="s">
        <v>116</v>
      </c>
      <c r="B98" s="94" t="str">
        <f>VLOOKUP(A98,'GIA BAN'!B94:F169,2,0)</f>
        <v>Bánh phồng sữa - sầu riêng (đặc biệt)</v>
      </c>
      <c r="C98" s="54" t="str">
        <f>VLOOKUP(A98,'GIA BAN'!B94:F169,3,0)</f>
        <v>450gr</v>
      </c>
      <c r="D98" s="55"/>
      <c r="E98" s="55"/>
      <c r="F98" s="55"/>
      <c r="G98" s="44">
        <f t="shared" si="4"/>
        <v>0</v>
      </c>
      <c r="H98" s="34">
        <f>VLOOKUP(A98,'GIA BAN'!B94:F190,5,0)*G98</f>
        <v>0</v>
      </c>
    </row>
    <row r="99" spans="1:8" ht="22.5" hidden="1" customHeight="1" x14ac:dyDescent="0.25">
      <c r="A99" s="81" t="s">
        <v>177</v>
      </c>
      <c r="B99" s="94" t="str">
        <f>VLOOKUP(A99,'GIA BAN'!B95:F170,2,0)</f>
        <v>Hộp quà tết</v>
      </c>
      <c r="C99" s="54" t="str">
        <f>VLOOKUP(A99,'GIA BAN'!B95:F170,3,0)</f>
        <v>300gr</v>
      </c>
      <c r="D99" s="55"/>
      <c r="E99" s="55"/>
      <c r="F99" s="55"/>
      <c r="G99" s="44">
        <f t="shared" si="4"/>
        <v>0</v>
      </c>
      <c r="H99" s="34">
        <f>VLOOKUP(A99,'GIA BAN'!B95:F191,5,0)*G99</f>
        <v>0</v>
      </c>
    </row>
    <row r="100" spans="1:8" ht="22.5" hidden="1" customHeight="1" x14ac:dyDescent="0.25">
      <c r="A100" s="81" t="s">
        <v>130</v>
      </c>
      <c r="B100" s="94" t="str">
        <f>VLOOKUP(A100,'GIA BAN'!B96:F171,2,0)</f>
        <v>Nước màu dừa (chai nhỏ)</v>
      </c>
      <c r="C100" s="54" t="str">
        <f>VLOOKUP(A100,'GIA BAN'!B96:F171,3,0)</f>
        <v>250gr</v>
      </c>
      <c r="D100" s="55"/>
      <c r="E100" s="55"/>
      <c r="F100" s="55"/>
      <c r="G100" s="44">
        <f t="shared" si="4"/>
        <v>0</v>
      </c>
      <c r="H100" s="34">
        <f>VLOOKUP(A100,'GIA BAN'!B96:F192,5,0)*G100</f>
        <v>0</v>
      </c>
    </row>
    <row r="101" spans="1:8" ht="22.5" hidden="1" customHeight="1" x14ac:dyDescent="0.25">
      <c r="A101" s="81" t="s">
        <v>132</v>
      </c>
      <c r="B101" s="94" t="str">
        <f>VLOOKUP(A101,'GIA BAN'!B97:F172,2,0)</f>
        <v>Kẹo tổng hợp (xá)</v>
      </c>
      <c r="C101" s="54" t="str">
        <f>VLOOKUP(A101,'GIA BAN'!B97:F172,3,0)</f>
        <v>1 kg</v>
      </c>
      <c r="D101" s="55"/>
      <c r="E101" s="55"/>
      <c r="F101" s="55"/>
      <c r="G101" s="44">
        <f t="shared" si="4"/>
        <v>0</v>
      </c>
      <c r="H101" s="34">
        <f>VLOOKUP(A101,'GIA BAN'!B97:F193,5,0)*G101</f>
        <v>0</v>
      </c>
    </row>
    <row r="102" spans="1:8" ht="22.5" hidden="1" customHeight="1" x14ac:dyDescent="0.25">
      <c r="A102" s="81" t="s">
        <v>134</v>
      </c>
      <c r="B102" s="94" t="str">
        <f>VLOOKUP(A102,'GIA BAN'!B98:F173,2,0)</f>
        <v>Kẹo tổng hợp (túi)</v>
      </c>
      <c r="C102" s="54" t="str">
        <f>VLOOKUP(A102,'GIA BAN'!B98:F173,3,0)</f>
        <v>200gr</v>
      </c>
      <c r="D102" s="55"/>
      <c r="E102" s="55"/>
      <c r="F102" s="55"/>
      <c r="G102" s="44">
        <f t="shared" si="4"/>
        <v>0</v>
      </c>
      <c r="H102" s="34">
        <f>VLOOKUP(A102,'GIA BAN'!B98:F194,5,0)*G102</f>
        <v>0</v>
      </c>
    </row>
    <row r="103" spans="1:8" ht="22.5" hidden="1" customHeight="1" x14ac:dyDescent="0.25">
      <c r="A103" s="81" t="s">
        <v>136</v>
      </c>
      <c r="B103" s="94" t="str">
        <f>VLOOKUP(A103,'GIA BAN'!B99:F174,2,0)</f>
        <v>Kẹo tổng hợp (túi)</v>
      </c>
      <c r="C103" s="54" t="str">
        <f>VLOOKUP(A103,'GIA BAN'!B99:F174,3,0)</f>
        <v>500gr</v>
      </c>
      <c r="D103" s="55"/>
      <c r="E103" s="55"/>
      <c r="F103" s="55"/>
      <c r="G103" s="44">
        <f t="shared" si="4"/>
        <v>0</v>
      </c>
      <c r="H103" s="34">
        <f>VLOOKUP(A103,'GIA BAN'!B99:F195,5,0)*G103</f>
        <v>0</v>
      </c>
    </row>
    <row r="104" spans="1:8" ht="25.5" x14ac:dyDescent="0.25">
      <c r="A104" s="24"/>
      <c r="B104" s="24"/>
      <c r="C104" s="25"/>
      <c r="D104" s="23">
        <f t="shared" ref="D104:G104" si="5">SUM(D6:D103)</f>
        <v>1004</v>
      </c>
      <c r="E104" s="23">
        <f t="shared" si="5"/>
        <v>2135</v>
      </c>
      <c r="F104" s="23"/>
      <c r="G104" s="23">
        <f t="shared" si="5"/>
        <v>3137</v>
      </c>
      <c r="H104" s="23">
        <f>SUM(H8:H103)</f>
        <v>68574000</v>
      </c>
    </row>
  </sheetData>
  <autoFilter ref="A6:H104">
    <filterColumn colId="6">
      <filters>
        <filter val="1,140"/>
        <filter val="25"/>
        <filter val="3,137"/>
        <filter val="400"/>
        <filter val="500"/>
        <filter val="60"/>
        <filter val="80"/>
      </filters>
    </filterColumn>
  </autoFilter>
  <mergeCells count="4">
    <mergeCell ref="A4:A5"/>
    <mergeCell ref="B4:B5"/>
    <mergeCell ref="C4:C5"/>
    <mergeCell ref="G4:H4"/>
  </mergeCells>
  <pageMargins left="0" right="0" top="0" bottom="0" header="0" footer="0"/>
  <pageSetup scale="9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W104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1" sqref="C1:X1"/>
    </sheetView>
  </sheetViews>
  <sheetFormatPr defaultColWidth="9" defaultRowHeight="15" x14ac:dyDescent="0.25"/>
  <cols>
    <col min="1" max="1" width="7.5703125" style="1" customWidth="1"/>
    <col min="2" max="2" width="29.85546875" style="2" customWidth="1"/>
    <col min="3" max="3" width="12" style="2" customWidth="1"/>
    <col min="4" max="4" width="12.5703125" style="2" bestFit="1" customWidth="1"/>
    <col min="5" max="21" width="11.42578125" style="2" customWidth="1"/>
    <col min="22" max="22" width="7.85546875" style="2" customWidth="1"/>
    <col min="23" max="23" width="14.85546875" style="3" customWidth="1"/>
    <col min="24" max="16384" width="9" style="2"/>
  </cols>
  <sheetData>
    <row r="1" spans="1:23" ht="31.5" customHeight="1" x14ac:dyDescent="0.25">
      <c r="A1" s="11" t="s">
        <v>122</v>
      </c>
      <c r="B1" s="11"/>
      <c r="W1" s="2"/>
    </row>
    <row r="2" spans="1:23" ht="31.5" customHeight="1" x14ac:dyDescent="0.25">
      <c r="A2" s="64" t="s">
        <v>242</v>
      </c>
      <c r="B2" s="65"/>
      <c r="C2" s="29" t="s">
        <v>144</v>
      </c>
      <c r="D2" s="12">
        <f>SUMPRODUCT('GIA BAN'!$F$4:$F$99,D8:D103)</f>
        <v>78560000</v>
      </c>
      <c r="E2" s="12">
        <f>SUMPRODUCT('GIA BAN'!$F$4:$F$99,E8:E103)</f>
        <v>24299000</v>
      </c>
      <c r="F2" s="12">
        <f>SUMPRODUCT('GIA BAN'!$F$4:$F$99,F8:F103)</f>
        <v>20545000</v>
      </c>
      <c r="G2" s="12">
        <f>SUMPRODUCT('GIA BAN'!$F$4:$F$99,G8:G103)</f>
        <v>35461000</v>
      </c>
      <c r="H2" s="12">
        <f>SUMPRODUCT('GIA BAN'!$F$4:$F$99,H8:H103)</f>
        <v>34676000</v>
      </c>
      <c r="I2" s="12">
        <f>SUMPRODUCT('GIA BAN'!$F$4:$F$99,I8:I103)</f>
        <v>24929000</v>
      </c>
      <c r="J2" s="12">
        <f>SUMPRODUCT('GIA BAN'!$F$4:$F$99,J8:J103)</f>
        <v>61562000</v>
      </c>
      <c r="K2" s="12">
        <f>SUMPRODUCT('GIA BAN'!$F$4:$F$99,K8:K103)</f>
        <v>24405000</v>
      </c>
      <c r="L2" s="12">
        <f>SUMPRODUCT('GIA BAN'!$F$4:$F$99,L8:L103)</f>
        <v>40253000</v>
      </c>
      <c r="M2" s="12">
        <f>SUMPRODUCT('GIA BAN'!$F$4:$F$99,M8:M103)</f>
        <v>11080000</v>
      </c>
      <c r="N2" s="12">
        <f>SUMPRODUCT('GIA BAN'!$F$4:$F$99,N8:N103)</f>
        <v>16295000</v>
      </c>
      <c r="O2" s="12">
        <f>SUMPRODUCT('GIA BAN'!$F$4:$F$99,O8:O103)</f>
        <v>32399000</v>
      </c>
      <c r="P2" s="12">
        <f>SUMPRODUCT('GIA BAN'!$F$4:$F$99,P8:P103)</f>
        <v>48375000</v>
      </c>
      <c r="Q2" s="12">
        <f>SUMPRODUCT('GIA BAN'!$F$4:$F$99,Q8:Q103)</f>
        <v>33184000</v>
      </c>
      <c r="R2" s="12">
        <f>SUMPRODUCT('GIA BAN'!$F$4:$F$99,R8:R103)</f>
        <v>32620000</v>
      </c>
      <c r="S2" s="12">
        <f>SUMPRODUCT('GIA BAN'!$F$4:$F$99,S8:S103)</f>
        <v>20619000</v>
      </c>
      <c r="T2" s="12">
        <f>SUMPRODUCT('GIA BAN'!$F$4:$F$99,T8:T103)</f>
        <v>15895000</v>
      </c>
      <c r="U2" s="12">
        <f>SUMPRODUCT('GIA BAN'!$F$4:$F$99,U8:U103)</f>
        <v>16255000</v>
      </c>
      <c r="V2" s="26"/>
      <c r="W2" s="49">
        <f>SUM(D2:U2)</f>
        <v>571412000</v>
      </c>
    </row>
    <row r="3" spans="1:23" ht="31.5" customHeight="1" x14ac:dyDescent="0.25">
      <c r="A3" s="16"/>
      <c r="B3" s="16"/>
      <c r="C3" s="30" t="s">
        <v>145</v>
      </c>
      <c r="D3" s="22">
        <f>D2-(D2*6%)</f>
        <v>73846400</v>
      </c>
      <c r="E3" s="22">
        <f t="shared" ref="E3:J3" si="0">E2-(E2*6%)</f>
        <v>22841060</v>
      </c>
      <c r="F3" s="22">
        <f t="shared" si="0"/>
        <v>19312300</v>
      </c>
      <c r="G3" s="22">
        <f t="shared" si="0"/>
        <v>33333340</v>
      </c>
      <c r="H3" s="22">
        <f t="shared" si="0"/>
        <v>32595440</v>
      </c>
      <c r="I3" s="22">
        <f t="shared" si="0"/>
        <v>23433260</v>
      </c>
      <c r="J3" s="22">
        <f t="shared" si="0"/>
        <v>57868280</v>
      </c>
      <c r="K3" s="22">
        <f t="shared" ref="K3" si="1">K2-(K2*6%)</f>
        <v>22940700</v>
      </c>
      <c r="L3" s="22">
        <f t="shared" ref="L3" si="2">L2-(L2*6%)</f>
        <v>37837820</v>
      </c>
      <c r="M3" s="22">
        <f t="shared" ref="M3:O3" si="3">M2-(M2*6%)</f>
        <v>10415200</v>
      </c>
      <c r="N3" s="22">
        <f t="shared" si="3"/>
        <v>15317300</v>
      </c>
      <c r="O3" s="22">
        <f t="shared" si="3"/>
        <v>30455060</v>
      </c>
      <c r="P3" s="22">
        <f t="shared" ref="P3:U3" si="4">P2-(P2*6%)</f>
        <v>45472500</v>
      </c>
      <c r="Q3" s="22">
        <f t="shared" si="4"/>
        <v>31192960</v>
      </c>
      <c r="R3" s="22">
        <f t="shared" si="4"/>
        <v>30662800</v>
      </c>
      <c r="S3" s="22">
        <f t="shared" si="4"/>
        <v>19381860</v>
      </c>
      <c r="T3" s="22">
        <f t="shared" si="4"/>
        <v>14941300</v>
      </c>
      <c r="U3" s="22">
        <f t="shared" si="4"/>
        <v>15279700</v>
      </c>
      <c r="V3" s="26"/>
      <c r="W3" s="50">
        <f>SUM(D3:U3)</f>
        <v>537127280</v>
      </c>
    </row>
    <row r="4" spans="1:23" s="51" customFormat="1" ht="29.25" customHeight="1" x14ac:dyDescent="0.25">
      <c r="A4" s="101" t="s">
        <v>120</v>
      </c>
      <c r="B4" s="103" t="s">
        <v>0</v>
      </c>
      <c r="C4" s="105" t="s">
        <v>146</v>
      </c>
      <c r="D4" s="92">
        <v>42859</v>
      </c>
      <c r="E4" s="92">
        <v>42861</v>
      </c>
      <c r="F4" s="92">
        <v>42861</v>
      </c>
      <c r="G4" s="92">
        <v>42863</v>
      </c>
      <c r="H4" s="92">
        <v>42837</v>
      </c>
      <c r="I4" s="92">
        <v>42866</v>
      </c>
      <c r="J4" s="92">
        <v>42867</v>
      </c>
      <c r="K4" s="92">
        <v>42871</v>
      </c>
      <c r="L4" s="92" t="s">
        <v>247</v>
      </c>
      <c r="M4" s="92">
        <v>42871</v>
      </c>
      <c r="N4" s="92">
        <v>42874</v>
      </c>
      <c r="O4" s="92">
        <v>42874</v>
      </c>
      <c r="P4" s="92">
        <v>42878</v>
      </c>
      <c r="Q4" s="92">
        <v>42879</v>
      </c>
      <c r="R4" s="92">
        <v>42880</v>
      </c>
      <c r="S4" s="92">
        <v>42880</v>
      </c>
      <c r="T4" s="92">
        <v>42881</v>
      </c>
      <c r="U4" s="92">
        <v>42882</v>
      </c>
      <c r="V4" s="107"/>
      <c r="W4" s="107"/>
    </row>
    <row r="5" spans="1:23" s="51" customFormat="1" ht="29.25" customHeight="1" x14ac:dyDescent="0.25">
      <c r="A5" s="102"/>
      <c r="B5" s="104"/>
      <c r="C5" s="106"/>
      <c r="D5" s="56" t="s">
        <v>161</v>
      </c>
      <c r="E5" s="56" t="s">
        <v>166</v>
      </c>
      <c r="F5" s="56" t="s">
        <v>167</v>
      </c>
      <c r="G5" s="56" t="s">
        <v>168</v>
      </c>
      <c r="H5" s="56" t="s">
        <v>169</v>
      </c>
      <c r="I5" s="56" t="s">
        <v>217</v>
      </c>
      <c r="J5" s="56" t="s">
        <v>218</v>
      </c>
      <c r="K5" s="56" t="s">
        <v>219</v>
      </c>
      <c r="L5" s="56" t="s">
        <v>220</v>
      </c>
      <c r="M5" s="56" t="s">
        <v>221</v>
      </c>
      <c r="N5" s="56" t="s">
        <v>222</v>
      </c>
      <c r="O5" s="56" t="s">
        <v>230</v>
      </c>
      <c r="P5" s="56" t="s">
        <v>233</v>
      </c>
      <c r="Q5" s="56" t="s">
        <v>234</v>
      </c>
      <c r="R5" s="56" t="s">
        <v>248</v>
      </c>
      <c r="S5" s="56" t="s">
        <v>249</v>
      </c>
      <c r="T5" s="56" t="s">
        <v>250</v>
      </c>
      <c r="U5" s="56" t="s">
        <v>251</v>
      </c>
      <c r="V5" s="68" t="s">
        <v>229</v>
      </c>
      <c r="W5" s="67" t="s">
        <v>159</v>
      </c>
    </row>
    <row r="6" spans="1:23" s="51" customFormat="1" ht="14.25" customHeight="1" x14ac:dyDescent="0.25">
      <c r="A6" s="89">
        <v>1</v>
      </c>
      <c r="B6" s="90">
        <v>2</v>
      </c>
      <c r="C6" s="89">
        <v>3</v>
      </c>
      <c r="D6" s="90">
        <v>4</v>
      </c>
      <c r="E6" s="89">
        <v>5</v>
      </c>
      <c r="F6" s="90">
        <v>6</v>
      </c>
      <c r="G6" s="89">
        <v>7</v>
      </c>
      <c r="H6" s="90">
        <v>8</v>
      </c>
      <c r="I6" s="89">
        <v>9</v>
      </c>
      <c r="J6" s="90">
        <v>10</v>
      </c>
      <c r="K6" s="89">
        <v>11</v>
      </c>
      <c r="L6" s="90">
        <v>12</v>
      </c>
      <c r="M6" s="89">
        <v>13</v>
      </c>
      <c r="N6" s="90">
        <v>14</v>
      </c>
      <c r="O6" s="89">
        <v>15</v>
      </c>
      <c r="P6" s="90">
        <v>16</v>
      </c>
      <c r="Q6" s="89">
        <v>17</v>
      </c>
      <c r="R6" s="90">
        <v>18</v>
      </c>
      <c r="S6" s="89">
        <v>19</v>
      </c>
      <c r="T6" s="90">
        <v>20</v>
      </c>
      <c r="U6" s="89">
        <v>21</v>
      </c>
      <c r="V6" s="90">
        <v>22</v>
      </c>
      <c r="W6" s="89">
        <v>23</v>
      </c>
    </row>
    <row r="7" spans="1:23" s="51" customFormat="1" ht="21.75" hidden="1" customHeight="1" x14ac:dyDescent="0.25">
      <c r="A7" s="10"/>
      <c r="B7" s="45" t="s">
        <v>1</v>
      </c>
      <c r="C7" s="46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48"/>
      <c r="W7" s="47"/>
    </row>
    <row r="8" spans="1:23" s="8" customFormat="1" ht="21.75" customHeight="1" x14ac:dyDescent="0.25">
      <c r="A8" s="9" t="s">
        <v>2</v>
      </c>
      <c r="B8" s="14" t="str">
        <f>VLOOKUP(A8,'GIA BAN'!B4:F79,2,0)</f>
        <v>Kẹo dừa sữa sầu riêng</v>
      </c>
      <c r="C8" s="53" t="str">
        <f>VLOOKUP(A8,'GIA BAN'!B4:F79,3,0)</f>
        <v>300gr</v>
      </c>
      <c r="D8" s="55"/>
      <c r="E8" s="55"/>
      <c r="F8" s="55">
        <v>250</v>
      </c>
      <c r="G8" s="55">
        <v>100</v>
      </c>
      <c r="H8" s="55">
        <v>100</v>
      </c>
      <c r="I8" s="55">
        <v>50</v>
      </c>
      <c r="J8" s="55">
        <v>50</v>
      </c>
      <c r="K8" s="55"/>
      <c r="L8" s="55">
        <v>100</v>
      </c>
      <c r="M8" s="55"/>
      <c r="N8" s="55">
        <v>100</v>
      </c>
      <c r="O8" s="55">
        <v>200</v>
      </c>
      <c r="P8" s="55">
        <v>250</v>
      </c>
      <c r="Q8" s="55">
        <v>250</v>
      </c>
      <c r="R8" s="55">
        <v>300</v>
      </c>
      <c r="S8" s="55"/>
      <c r="T8" s="55"/>
      <c r="U8" s="55">
        <v>200</v>
      </c>
      <c r="V8" s="44">
        <f>SUM(D8:U8)</f>
        <v>1950</v>
      </c>
      <c r="W8" s="34">
        <f>VLOOKUP(A8,'GIA BAN'!B4:F100,5,0)*V8</f>
        <v>45435000</v>
      </c>
    </row>
    <row r="9" spans="1:23" s="8" customFormat="1" ht="21.75" customHeight="1" x14ac:dyDescent="0.25">
      <c r="A9" s="9" t="s">
        <v>5</v>
      </c>
      <c r="B9" s="14" t="str">
        <f>VLOOKUP(A9,'GIA BAN'!B5:F80,2,0)</f>
        <v>Kẹo dừa sữa đậu phộng</v>
      </c>
      <c r="C9" s="53" t="str">
        <f>VLOOKUP(A9,'GIA BAN'!B5:F80,3,0)</f>
        <v>300gr</v>
      </c>
      <c r="D9" s="55">
        <v>200</v>
      </c>
      <c r="E9" s="55"/>
      <c r="F9" s="55">
        <v>250</v>
      </c>
      <c r="G9" s="55">
        <v>100</v>
      </c>
      <c r="H9" s="55">
        <v>100</v>
      </c>
      <c r="I9" s="53">
        <v>50</v>
      </c>
      <c r="J9" s="53">
        <v>50</v>
      </c>
      <c r="K9" s="53"/>
      <c r="L9" s="53">
        <v>50</v>
      </c>
      <c r="M9" s="53"/>
      <c r="N9" s="53">
        <v>150</v>
      </c>
      <c r="O9" s="53">
        <v>100</v>
      </c>
      <c r="P9" s="53"/>
      <c r="Q9" s="53">
        <v>250</v>
      </c>
      <c r="R9" s="53">
        <v>300</v>
      </c>
      <c r="S9" s="53"/>
      <c r="T9" s="53">
        <v>100</v>
      </c>
      <c r="U9" s="53">
        <v>100</v>
      </c>
      <c r="V9" s="44">
        <f t="shared" ref="V9:V72" si="5">SUM(D9:U9)</f>
        <v>1800</v>
      </c>
      <c r="W9" s="34">
        <f>VLOOKUP(A9,'GIA BAN'!B5:F101,5,0)*V9</f>
        <v>41940000</v>
      </c>
    </row>
    <row r="10" spans="1:23" s="8" customFormat="1" ht="21.75" customHeight="1" x14ac:dyDescent="0.25">
      <c r="A10" s="9" t="s">
        <v>7</v>
      </c>
      <c r="B10" s="14" t="str">
        <f>VLOOKUP(A10,'GIA BAN'!B6:F81,2,0)</f>
        <v>Kẹo dừa sữa lá dứa</v>
      </c>
      <c r="C10" s="53" t="str">
        <f>VLOOKUP(A10,'GIA BAN'!B6:F81,3,0)</f>
        <v>300gr</v>
      </c>
      <c r="D10" s="55">
        <v>200</v>
      </c>
      <c r="E10" s="55">
        <v>150</v>
      </c>
      <c r="F10" s="55">
        <v>250</v>
      </c>
      <c r="G10" s="55">
        <v>150</v>
      </c>
      <c r="H10" s="55">
        <v>100</v>
      </c>
      <c r="I10" s="53">
        <v>50</v>
      </c>
      <c r="J10" s="53">
        <v>50</v>
      </c>
      <c r="K10" s="53">
        <v>150</v>
      </c>
      <c r="L10" s="53">
        <v>200</v>
      </c>
      <c r="M10" s="53"/>
      <c r="N10" s="53">
        <v>100</v>
      </c>
      <c r="O10" s="53">
        <v>100</v>
      </c>
      <c r="P10" s="53"/>
      <c r="Q10" s="53">
        <v>250</v>
      </c>
      <c r="R10" s="53">
        <v>400</v>
      </c>
      <c r="S10" s="53">
        <v>150</v>
      </c>
      <c r="T10" s="53">
        <v>50</v>
      </c>
      <c r="U10" s="53">
        <v>200</v>
      </c>
      <c r="V10" s="44">
        <f t="shared" si="5"/>
        <v>2550</v>
      </c>
      <c r="W10" s="34">
        <f>VLOOKUP(A10,'GIA BAN'!B6:F102,5,0)*V10</f>
        <v>59415000</v>
      </c>
    </row>
    <row r="11" spans="1:23" s="8" customFormat="1" ht="21.75" customHeight="1" x14ac:dyDescent="0.25">
      <c r="A11" s="9" t="s">
        <v>9</v>
      </c>
      <c r="B11" s="14" t="str">
        <f>VLOOKUP(A11,'GIA BAN'!B7:F82,2,0)</f>
        <v>Kẹo dừa sữa sầu riêng/ đậu phộng</v>
      </c>
      <c r="C11" s="53" t="str">
        <f>VLOOKUP(A11,'GIA BAN'!B7:F82,3,0)</f>
        <v>300gr</v>
      </c>
      <c r="D11" s="55">
        <v>200</v>
      </c>
      <c r="E11" s="55">
        <v>200</v>
      </c>
      <c r="F11" s="55"/>
      <c r="G11" s="55">
        <v>100</v>
      </c>
      <c r="H11" s="55">
        <v>100</v>
      </c>
      <c r="I11" s="53">
        <v>50</v>
      </c>
      <c r="J11" s="53">
        <v>50</v>
      </c>
      <c r="K11" s="53">
        <v>150</v>
      </c>
      <c r="L11" s="53">
        <v>50</v>
      </c>
      <c r="M11" s="53"/>
      <c r="N11" s="53">
        <v>100</v>
      </c>
      <c r="O11" s="53">
        <v>150</v>
      </c>
      <c r="P11" s="53"/>
      <c r="Q11" s="53">
        <v>250</v>
      </c>
      <c r="R11" s="53">
        <v>400</v>
      </c>
      <c r="S11" s="53">
        <v>150</v>
      </c>
      <c r="T11" s="53"/>
      <c r="U11" s="53"/>
      <c r="V11" s="44">
        <f t="shared" si="5"/>
        <v>1950</v>
      </c>
      <c r="W11" s="34">
        <f>VLOOKUP(A11,'GIA BAN'!B7:F103,5,0)*V11</f>
        <v>45435000</v>
      </c>
    </row>
    <row r="12" spans="1:23" s="8" customFormat="1" ht="21.75" hidden="1" customHeight="1" x14ac:dyDescent="0.25">
      <c r="A12" s="9" t="s">
        <v>11</v>
      </c>
      <c r="B12" s="14" t="str">
        <f>VLOOKUP(A12,'GIA BAN'!B8:F83,2,0)</f>
        <v>Kẹo dừa  béo</v>
      </c>
      <c r="C12" s="53" t="str">
        <f>VLOOKUP(A12,'GIA BAN'!B8:F83,3,0)</f>
        <v>400gr</v>
      </c>
      <c r="D12" s="55"/>
      <c r="E12" s="55"/>
      <c r="F12" s="55"/>
      <c r="G12" s="55"/>
      <c r="H12" s="55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44">
        <f t="shared" si="5"/>
        <v>0</v>
      </c>
      <c r="W12" s="34">
        <f>VLOOKUP(A12,'GIA BAN'!B8:F104,5,0)*V12</f>
        <v>0</v>
      </c>
    </row>
    <row r="13" spans="1:23" s="8" customFormat="1" ht="21.75" hidden="1" customHeight="1" x14ac:dyDescent="0.25">
      <c r="A13" s="9" t="s">
        <v>14</v>
      </c>
      <c r="B13" s="14" t="str">
        <f>VLOOKUP(A13,'GIA BAN'!B9:F84,2,0)</f>
        <v>Kẹo dừa sữa sầu riêng/ đậu phộng</v>
      </c>
      <c r="C13" s="53" t="str">
        <f>VLOOKUP(A13,'GIA BAN'!B9:F84,3,0)</f>
        <v>400gr</v>
      </c>
      <c r="D13" s="55"/>
      <c r="E13" s="55"/>
      <c r="F13" s="55"/>
      <c r="G13" s="55"/>
      <c r="H13" s="55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44">
        <f t="shared" si="5"/>
        <v>0</v>
      </c>
      <c r="W13" s="34">
        <f>VLOOKUP(A13,'GIA BAN'!B9:F105,5,0)*V13</f>
        <v>0</v>
      </c>
    </row>
    <row r="14" spans="1:23" s="8" customFormat="1" ht="21.75" hidden="1" customHeight="1" x14ac:dyDescent="0.25">
      <c r="A14" s="9" t="s">
        <v>15</v>
      </c>
      <c r="B14" s="14" t="str">
        <f>VLOOKUP(A14,'GIA BAN'!B10:F85,2,0)</f>
        <v>Kẹo dừa sữa sầu riêng</v>
      </c>
      <c r="C14" s="53" t="str">
        <f>VLOOKUP(A14,'GIA BAN'!B10:F85,3,0)</f>
        <v>500gr</v>
      </c>
      <c r="D14" s="55"/>
      <c r="E14" s="55"/>
      <c r="F14" s="55"/>
      <c r="G14" s="55"/>
      <c r="H14" s="55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44">
        <f t="shared" si="5"/>
        <v>0</v>
      </c>
      <c r="W14" s="34">
        <f>VLOOKUP(A14,'GIA BAN'!B10:F106,5,0)*V14</f>
        <v>0</v>
      </c>
    </row>
    <row r="15" spans="1:23" s="8" customFormat="1" ht="21.75" customHeight="1" x14ac:dyDescent="0.25">
      <c r="A15" s="9" t="s">
        <v>17</v>
      </c>
      <c r="B15" s="14" t="str">
        <f>VLOOKUP(A15,'GIA BAN'!B11:F92,2,0)</f>
        <v>Kẹo dừa sữa sầu riêng/ đậu phộng</v>
      </c>
      <c r="C15" s="53" t="str">
        <f>VLOOKUP(A15,'GIA BAN'!B11:F92,3,0)</f>
        <v>500gr</v>
      </c>
      <c r="D15" s="55"/>
      <c r="E15" s="55">
        <v>40</v>
      </c>
      <c r="F15" s="55"/>
      <c r="G15" s="55"/>
      <c r="H15" s="55"/>
      <c r="I15" s="53"/>
      <c r="J15" s="53"/>
      <c r="K15" s="53">
        <v>40</v>
      </c>
      <c r="L15" s="53"/>
      <c r="M15" s="53"/>
      <c r="N15" s="53">
        <v>40</v>
      </c>
      <c r="O15" s="53"/>
      <c r="P15" s="53"/>
      <c r="Q15" s="53"/>
      <c r="R15" s="53"/>
      <c r="S15" s="53"/>
      <c r="T15" s="53"/>
      <c r="U15" s="53"/>
      <c r="V15" s="44">
        <f t="shared" si="5"/>
        <v>120</v>
      </c>
      <c r="W15" s="34">
        <f>VLOOKUP(A15,'GIA BAN'!B11:F107,5,0)*V15</f>
        <v>4440000</v>
      </c>
    </row>
    <row r="16" spans="1:23" s="8" customFormat="1" ht="21.75" customHeight="1" x14ac:dyDescent="0.25">
      <c r="A16" s="9" t="s">
        <v>18</v>
      </c>
      <c r="B16" s="14" t="str">
        <f>VLOOKUP(A16,'GIA BAN'!B12:F93,2,0)</f>
        <v>Kẹo dừa sữa sầu riêng/ lá dứa</v>
      </c>
      <c r="C16" s="53" t="str">
        <f>VLOOKUP(A16,'GIA BAN'!B12:F93,3,0)</f>
        <v>500gr</v>
      </c>
      <c r="D16" s="55"/>
      <c r="E16" s="55">
        <v>40</v>
      </c>
      <c r="F16" s="55"/>
      <c r="G16" s="55"/>
      <c r="H16" s="55"/>
      <c r="I16" s="53"/>
      <c r="J16" s="53"/>
      <c r="K16" s="53">
        <v>40</v>
      </c>
      <c r="L16" s="53"/>
      <c r="M16" s="53"/>
      <c r="N16" s="53">
        <v>40</v>
      </c>
      <c r="O16" s="53"/>
      <c r="P16" s="53"/>
      <c r="Q16" s="53"/>
      <c r="R16" s="53"/>
      <c r="S16" s="53"/>
      <c r="T16" s="53"/>
      <c r="U16" s="53"/>
      <c r="V16" s="44">
        <f t="shared" si="5"/>
        <v>120</v>
      </c>
      <c r="W16" s="34">
        <f>VLOOKUP(A16,'GIA BAN'!B12:F108,5,0)*V16</f>
        <v>4440000</v>
      </c>
    </row>
    <row r="17" spans="1:23" s="51" customFormat="1" ht="21.75" hidden="1" customHeight="1" x14ac:dyDescent="0.25">
      <c r="A17" s="9"/>
      <c r="B17" s="10" t="s">
        <v>20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44">
        <f t="shared" si="5"/>
        <v>0</v>
      </c>
      <c r="W17" s="34"/>
    </row>
    <row r="18" spans="1:23" s="51" customFormat="1" ht="21.75" hidden="1" customHeight="1" x14ac:dyDescent="0.25">
      <c r="A18" s="9" t="s">
        <v>21</v>
      </c>
      <c r="B18" s="14" t="str">
        <f>VLOOKUP(A18,'GIA BAN'!B14:F99,2,0)</f>
        <v>Kẹo dừa sầu riêng</v>
      </c>
      <c r="C18" s="53" t="str">
        <f>VLOOKUP(A18,'GIA BAN'!B14:F99,3,0)</f>
        <v>400gr</v>
      </c>
      <c r="D18" s="55"/>
      <c r="E18" s="55"/>
      <c r="F18" s="55"/>
      <c r="G18" s="55"/>
      <c r="H18" s="55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44">
        <f t="shared" si="5"/>
        <v>0</v>
      </c>
      <c r="W18" s="34">
        <f>VLOOKUP(A18,'GIA BAN'!B14:F110,5,0)*V18</f>
        <v>0</v>
      </c>
    </row>
    <row r="19" spans="1:23" s="51" customFormat="1" ht="21.75" customHeight="1" x14ac:dyDescent="0.25">
      <c r="A19" s="9" t="s">
        <v>23</v>
      </c>
      <c r="B19" s="14" t="str">
        <f>VLOOKUP(A19,'GIA BAN'!B15:F99,2,0)</f>
        <v>Kẹo dừa sầu riêng / đậu phộng</v>
      </c>
      <c r="C19" s="53" t="str">
        <f>VLOOKUP(A19,'GIA BAN'!B15:F99,3,0)</f>
        <v>400gr</v>
      </c>
      <c r="D19" s="55"/>
      <c r="E19" s="55">
        <v>50</v>
      </c>
      <c r="F19" s="55"/>
      <c r="G19" s="55"/>
      <c r="H19" s="55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>
        <v>25</v>
      </c>
      <c r="T19" s="53"/>
      <c r="U19" s="53"/>
      <c r="V19" s="44">
        <f t="shared" si="5"/>
        <v>75</v>
      </c>
      <c r="W19" s="34">
        <f>VLOOKUP(A19,'GIA BAN'!B15:F111,5,0)*V19</f>
        <v>2752500</v>
      </c>
    </row>
    <row r="20" spans="1:23" s="51" customFormat="1" ht="21.75" customHeight="1" x14ac:dyDescent="0.25">
      <c r="A20" s="9" t="s">
        <v>25</v>
      </c>
      <c r="B20" s="14" t="str">
        <f>VLOOKUP(A20,'GIA BAN'!B16:F99,2,0)</f>
        <v>Kẹo dừa sầu riêng / lá dứa</v>
      </c>
      <c r="C20" s="53" t="str">
        <f>VLOOKUP(A20,'GIA BAN'!B16:F99,3,0)</f>
        <v>400gr</v>
      </c>
      <c r="D20" s="55"/>
      <c r="E20" s="55">
        <v>50</v>
      </c>
      <c r="F20" s="55"/>
      <c r="G20" s="55"/>
      <c r="H20" s="55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>
        <v>25</v>
      </c>
      <c r="T20" s="53"/>
      <c r="U20" s="53"/>
      <c r="V20" s="44">
        <f t="shared" si="5"/>
        <v>75</v>
      </c>
      <c r="W20" s="34">
        <f>VLOOKUP(A20,'GIA BAN'!B16:F112,5,0)*V20</f>
        <v>2752500</v>
      </c>
    </row>
    <row r="21" spans="1:23" s="51" customFormat="1" ht="21.75" hidden="1" customHeight="1" x14ac:dyDescent="0.25">
      <c r="A21" s="9" t="s">
        <v>27</v>
      </c>
      <c r="B21" s="14" t="str">
        <f>VLOOKUP(A21,'GIA BAN'!B17:F99,2,0)</f>
        <v xml:space="preserve">Kẹo dừa sữa ca cao </v>
      </c>
      <c r="C21" s="53" t="str">
        <f>VLOOKUP(A21,'GIA BAN'!B17:F99,3,0)</f>
        <v>400gr</v>
      </c>
      <c r="D21" s="55"/>
      <c r="E21" s="55"/>
      <c r="F21" s="55"/>
      <c r="G21" s="55"/>
      <c r="H21" s="55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44">
        <f t="shared" si="5"/>
        <v>0</v>
      </c>
      <c r="W21" s="34">
        <f>VLOOKUP(A21,'GIA BAN'!B17:F113,5,0)*V21</f>
        <v>0</v>
      </c>
    </row>
    <row r="22" spans="1:23" s="51" customFormat="1" ht="21.75" hidden="1" customHeight="1" x14ac:dyDescent="0.25">
      <c r="A22" s="9" t="s">
        <v>29</v>
      </c>
      <c r="B22" s="14" t="str">
        <f>VLOOKUP(A22,'GIA BAN'!B18:F99,2,0)</f>
        <v>Kẹo dừa  béo</v>
      </c>
      <c r="C22" s="53" t="str">
        <f>VLOOKUP(A22,'GIA BAN'!B18:F99,3,0)</f>
        <v>400gr</v>
      </c>
      <c r="D22" s="55"/>
      <c r="E22" s="55"/>
      <c r="F22" s="55"/>
      <c r="G22" s="55"/>
      <c r="H22" s="55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44">
        <f t="shared" si="5"/>
        <v>0</v>
      </c>
      <c r="W22" s="34">
        <f>VLOOKUP(A22,'GIA BAN'!B18:F114,5,0)*V22</f>
        <v>0</v>
      </c>
    </row>
    <row r="23" spans="1:23" s="51" customFormat="1" ht="21.75" hidden="1" customHeight="1" x14ac:dyDescent="0.25">
      <c r="A23" s="15" t="s">
        <v>123</v>
      </c>
      <c r="B23" s="87" t="str">
        <f>VLOOKUP(A23,'GIA BAN'!B19:F100,2,0)</f>
        <v>Kẹo dừa sầu riêng</v>
      </c>
      <c r="C23" s="79" t="str">
        <f>VLOOKUP(A23,'GIA BAN'!B19:F100,3,0)</f>
        <v>450gr</v>
      </c>
      <c r="D23" s="55"/>
      <c r="E23" s="55"/>
      <c r="F23" s="55"/>
      <c r="G23" s="55"/>
      <c r="H23" s="55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44">
        <f t="shared" si="5"/>
        <v>0</v>
      </c>
      <c r="W23" s="34">
        <f>VLOOKUP(A23,'GIA BAN'!B19:F115,5,0)*V23</f>
        <v>0</v>
      </c>
    </row>
    <row r="24" spans="1:23" s="51" customFormat="1" ht="21.75" hidden="1" customHeight="1" x14ac:dyDescent="0.25">
      <c r="A24" s="15" t="s">
        <v>124</v>
      </c>
      <c r="B24" s="87" t="str">
        <f>VLOOKUP(A24,'GIA BAN'!B20:F101,2,0)</f>
        <v>Kẹo dừa sầu riêng / đậu phộng</v>
      </c>
      <c r="C24" s="79" t="str">
        <f>VLOOKUP(A24,'GIA BAN'!B20:F101,3,0)</f>
        <v>450gr</v>
      </c>
      <c r="D24" s="55"/>
      <c r="E24" s="55"/>
      <c r="F24" s="55"/>
      <c r="G24" s="55"/>
      <c r="H24" s="55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44">
        <f t="shared" si="5"/>
        <v>0</v>
      </c>
      <c r="W24" s="34">
        <f>VLOOKUP(A24,'GIA BAN'!B20:F116,5,0)*V24</f>
        <v>0</v>
      </c>
    </row>
    <row r="25" spans="1:23" s="51" customFormat="1" ht="21.75" hidden="1" customHeight="1" x14ac:dyDescent="0.25">
      <c r="A25" s="15" t="s">
        <v>125</v>
      </c>
      <c r="B25" s="87" t="str">
        <f>VLOOKUP(A25,'GIA BAN'!B21:F102,2,0)</f>
        <v>Kẹo dừa sầu riêng / lá dứa</v>
      </c>
      <c r="C25" s="79" t="str">
        <f>VLOOKUP(A25,'GIA BAN'!B21:F102,3,0)</f>
        <v>450gr</v>
      </c>
      <c r="D25" s="55"/>
      <c r="E25" s="55"/>
      <c r="F25" s="55"/>
      <c r="G25" s="55"/>
      <c r="H25" s="55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44">
        <f t="shared" si="5"/>
        <v>0</v>
      </c>
      <c r="W25" s="34">
        <f>VLOOKUP(A25,'GIA BAN'!B21:F117,5,0)*V25</f>
        <v>0</v>
      </c>
    </row>
    <row r="26" spans="1:23" s="51" customFormat="1" ht="21.75" hidden="1" customHeight="1" x14ac:dyDescent="0.25">
      <c r="A26" s="15" t="s">
        <v>126</v>
      </c>
      <c r="B26" s="87" t="str">
        <f>VLOOKUP(A26,'GIA BAN'!B22:F103,2,0)</f>
        <v xml:space="preserve">Kẹo dừa sữa ca cao </v>
      </c>
      <c r="C26" s="79" t="str">
        <f>VLOOKUP(A26,'GIA BAN'!B22:F103,3,0)</f>
        <v>450gr</v>
      </c>
      <c r="D26" s="55"/>
      <c r="E26" s="55"/>
      <c r="F26" s="55"/>
      <c r="G26" s="55"/>
      <c r="H26" s="55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44">
        <f t="shared" si="5"/>
        <v>0</v>
      </c>
      <c r="W26" s="34">
        <f>VLOOKUP(A26,'GIA BAN'!B22:F118,5,0)*V26</f>
        <v>0</v>
      </c>
    </row>
    <row r="27" spans="1:23" s="51" customFormat="1" ht="21.75" hidden="1" customHeight="1" x14ac:dyDescent="0.25">
      <c r="A27" s="15" t="s">
        <v>127</v>
      </c>
      <c r="B27" s="87" t="str">
        <f>VLOOKUP(A27,'GIA BAN'!B23:F104,2,0)</f>
        <v>Kẹo dừa  béo</v>
      </c>
      <c r="C27" s="79" t="str">
        <f>VLOOKUP(A27,'GIA BAN'!B23:F104,3,0)</f>
        <v>450gr</v>
      </c>
      <c r="D27" s="55"/>
      <c r="E27" s="55"/>
      <c r="F27" s="55"/>
      <c r="G27" s="55"/>
      <c r="H27" s="55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44">
        <f t="shared" si="5"/>
        <v>0</v>
      </c>
      <c r="W27" s="34">
        <f>VLOOKUP(A27,'GIA BAN'!B23:F119,5,0)*V27</f>
        <v>0</v>
      </c>
    </row>
    <row r="28" spans="1:23" s="51" customFormat="1" ht="21.75" customHeight="1" x14ac:dyDescent="0.25">
      <c r="A28" s="9" t="s">
        <v>30</v>
      </c>
      <c r="B28" s="14" t="str">
        <f>VLOOKUP(A28,'GIA BAN'!B24:F105,2,0)</f>
        <v>Kẹo dừa thập cẩm viên lớn</v>
      </c>
      <c r="C28" s="53" t="str">
        <f>VLOOKUP(A28,'GIA BAN'!B24:F105,3,0)</f>
        <v>540gr</v>
      </c>
      <c r="D28" s="55"/>
      <c r="E28" s="55">
        <v>40</v>
      </c>
      <c r="F28" s="55"/>
      <c r="G28" s="55"/>
      <c r="H28" s="55"/>
      <c r="I28" s="53"/>
      <c r="J28" s="53"/>
      <c r="K28" s="53">
        <v>40</v>
      </c>
      <c r="L28" s="53"/>
      <c r="M28" s="53"/>
      <c r="N28" s="53">
        <v>60</v>
      </c>
      <c r="O28" s="53"/>
      <c r="P28" s="53"/>
      <c r="Q28" s="53"/>
      <c r="R28" s="53"/>
      <c r="S28" s="53">
        <v>80</v>
      </c>
      <c r="T28" s="53"/>
      <c r="U28" s="53"/>
      <c r="V28" s="44">
        <f t="shared" si="5"/>
        <v>220</v>
      </c>
      <c r="W28" s="34">
        <f>VLOOKUP(A28,'GIA BAN'!B24:F120,5,0)*V28</f>
        <v>10450000</v>
      </c>
    </row>
    <row r="29" spans="1:23" s="51" customFormat="1" ht="21.75" hidden="1" customHeight="1" x14ac:dyDescent="0.25">
      <c r="A29" s="9"/>
      <c r="B29" s="10" t="s">
        <v>33</v>
      </c>
      <c r="C29" s="53"/>
      <c r="D29" s="55"/>
      <c r="E29" s="55"/>
      <c r="F29" s="55"/>
      <c r="G29" s="55"/>
      <c r="H29" s="55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44">
        <f t="shared" si="5"/>
        <v>0</v>
      </c>
      <c r="W29" s="34"/>
    </row>
    <row r="30" spans="1:23" s="51" customFormat="1" ht="21.75" customHeight="1" x14ac:dyDescent="0.25">
      <c r="A30" s="9" t="s">
        <v>34</v>
      </c>
      <c r="B30" s="14" t="str">
        <f>VLOOKUP(A30,'GIA BAN'!B26:F107,2,0)</f>
        <v>Kẹo dừa dẻo sầu riêng</v>
      </c>
      <c r="C30" s="53" t="str">
        <f>VLOOKUP(A30,'GIA BAN'!B26:F107,3,0)</f>
        <v>250gr</v>
      </c>
      <c r="D30" s="55"/>
      <c r="E30" s="55"/>
      <c r="F30" s="55"/>
      <c r="G30" s="55"/>
      <c r="H30" s="55"/>
      <c r="I30" s="53"/>
      <c r="J30" s="53"/>
      <c r="K30" s="53">
        <v>10</v>
      </c>
      <c r="L30" s="53"/>
      <c r="M30" s="53"/>
      <c r="N30" s="53"/>
      <c r="O30" s="53"/>
      <c r="P30" s="53">
        <v>200</v>
      </c>
      <c r="Q30" s="53"/>
      <c r="R30" s="53"/>
      <c r="S30" s="53">
        <v>10</v>
      </c>
      <c r="T30" s="53"/>
      <c r="U30" s="53"/>
      <c r="V30" s="44">
        <f t="shared" si="5"/>
        <v>220</v>
      </c>
      <c r="W30" s="34">
        <f>VLOOKUP(A30,'GIA BAN'!B26:F122,5,0)*V30</f>
        <v>5896000</v>
      </c>
    </row>
    <row r="31" spans="1:23" s="51" customFormat="1" ht="21.75" customHeight="1" x14ac:dyDescent="0.25">
      <c r="A31" s="9" t="s">
        <v>37</v>
      </c>
      <c r="B31" s="14" t="str">
        <f>VLOOKUP(A31,'GIA BAN'!B27:F108,2,0)</f>
        <v>Kẹo dừa dẻo đậu phộng -béo</v>
      </c>
      <c r="C31" s="53" t="str">
        <f>VLOOKUP(A31,'GIA BAN'!B27:F108,3,0)</f>
        <v>250gr</v>
      </c>
      <c r="D31" s="55">
        <v>200</v>
      </c>
      <c r="E31" s="55"/>
      <c r="F31" s="55"/>
      <c r="G31" s="55"/>
      <c r="H31" s="55"/>
      <c r="I31" s="53"/>
      <c r="J31" s="53"/>
      <c r="K31" s="53">
        <v>10</v>
      </c>
      <c r="L31" s="53"/>
      <c r="M31" s="53"/>
      <c r="N31" s="53"/>
      <c r="O31" s="53"/>
      <c r="P31" s="53"/>
      <c r="Q31" s="53"/>
      <c r="R31" s="53"/>
      <c r="S31" s="53">
        <v>10</v>
      </c>
      <c r="T31" s="53"/>
      <c r="U31" s="53"/>
      <c r="V31" s="44">
        <f t="shared" si="5"/>
        <v>220</v>
      </c>
      <c r="W31" s="34">
        <f>VLOOKUP(A31,'GIA BAN'!B27:F123,5,0)*V31</f>
        <v>5896000</v>
      </c>
    </row>
    <row r="32" spans="1:23" s="51" customFormat="1" ht="21.75" customHeight="1" x14ac:dyDescent="0.25">
      <c r="A32" s="9" t="s">
        <v>39</v>
      </c>
      <c r="B32" s="14" t="str">
        <f>VLOOKUP(A32,'GIA BAN'!B28:F109,2,0)</f>
        <v>Kẹo dừa dẻo lá dứa</v>
      </c>
      <c r="C32" s="53" t="str">
        <f>VLOOKUP(A32,'GIA BAN'!B28:F109,3,0)</f>
        <v>250gr</v>
      </c>
      <c r="D32" s="55">
        <v>200</v>
      </c>
      <c r="E32" s="55"/>
      <c r="F32" s="55"/>
      <c r="G32" s="55"/>
      <c r="H32" s="55"/>
      <c r="I32" s="53"/>
      <c r="J32" s="53"/>
      <c r="K32" s="53">
        <v>10</v>
      </c>
      <c r="L32" s="53"/>
      <c r="M32" s="53"/>
      <c r="N32" s="53"/>
      <c r="O32" s="53"/>
      <c r="P32" s="53"/>
      <c r="Q32" s="53"/>
      <c r="R32" s="53"/>
      <c r="S32" s="53">
        <v>10</v>
      </c>
      <c r="T32" s="53"/>
      <c r="U32" s="53"/>
      <c r="V32" s="44">
        <f t="shared" si="5"/>
        <v>220</v>
      </c>
      <c r="W32" s="34">
        <f>VLOOKUP(A32,'GIA BAN'!B28:F124,5,0)*V32</f>
        <v>5808000</v>
      </c>
    </row>
    <row r="33" spans="1:23" s="51" customFormat="1" ht="21.75" customHeight="1" x14ac:dyDescent="0.25">
      <c r="A33" s="9" t="s">
        <v>41</v>
      </c>
      <c r="B33" s="14" t="str">
        <f>VLOOKUP(A33,'GIA BAN'!B29:F110,2,0)</f>
        <v>Kẹo dừa dẻo môn</v>
      </c>
      <c r="C33" s="53" t="str">
        <f>VLOOKUP(A33,'GIA BAN'!B29:F110,3,0)</f>
        <v>250gr</v>
      </c>
      <c r="D33" s="55">
        <v>200</v>
      </c>
      <c r="E33" s="55"/>
      <c r="F33" s="55"/>
      <c r="G33" s="55"/>
      <c r="H33" s="55"/>
      <c r="I33" s="53"/>
      <c r="J33" s="53"/>
      <c r="K33" s="53">
        <v>10</v>
      </c>
      <c r="L33" s="53"/>
      <c r="M33" s="53"/>
      <c r="N33" s="53"/>
      <c r="O33" s="53"/>
      <c r="P33" s="53"/>
      <c r="Q33" s="53"/>
      <c r="R33" s="53"/>
      <c r="S33" s="53">
        <v>10</v>
      </c>
      <c r="T33" s="53"/>
      <c r="U33" s="53"/>
      <c r="V33" s="44">
        <f t="shared" si="5"/>
        <v>220</v>
      </c>
      <c r="W33" s="34">
        <f>VLOOKUP(A33,'GIA BAN'!B29:F125,5,0)*V33</f>
        <v>5808000</v>
      </c>
    </row>
    <row r="34" spans="1:23" s="51" customFormat="1" ht="21.75" customHeight="1" x14ac:dyDescent="0.25">
      <c r="A34" s="9" t="s">
        <v>43</v>
      </c>
      <c r="B34" s="14" t="str">
        <f>VLOOKUP(A34,'GIA BAN'!B30:F111,2,0)</f>
        <v xml:space="preserve">Kẹo dẻo thập cẩm </v>
      </c>
      <c r="C34" s="53" t="str">
        <f>VLOOKUP(A34,'GIA BAN'!B30:F111,3,0)</f>
        <v>250gr</v>
      </c>
      <c r="D34" s="55">
        <v>200</v>
      </c>
      <c r="E34" s="55"/>
      <c r="F34" s="55"/>
      <c r="G34" s="55"/>
      <c r="H34" s="55"/>
      <c r="I34" s="53">
        <v>40</v>
      </c>
      <c r="J34" s="53"/>
      <c r="K34" s="53"/>
      <c r="L34" s="53"/>
      <c r="M34" s="53">
        <v>80</v>
      </c>
      <c r="N34" s="53"/>
      <c r="O34" s="53"/>
      <c r="P34" s="53"/>
      <c r="Q34" s="53"/>
      <c r="R34" s="53"/>
      <c r="S34" s="53"/>
      <c r="T34" s="53"/>
      <c r="U34" s="53"/>
      <c r="V34" s="44">
        <f t="shared" si="5"/>
        <v>320</v>
      </c>
      <c r="W34" s="34">
        <f>VLOOKUP(A34,'GIA BAN'!B30:F126,5,0)*V34</f>
        <v>8448000</v>
      </c>
    </row>
    <row r="35" spans="1:23" s="51" customFormat="1" ht="21.75" hidden="1" customHeight="1" x14ac:dyDescent="0.25">
      <c r="A35" s="9"/>
      <c r="B35" s="10" t="s">
        <v>45</v>
      </c>
      <c r="C35" s="53"/>
      <c r="D35" s="55"/>
      <c r="E35" s="55"/>
      <c r="F35" s="55"/>
      <c r="G35" s="55"/>
      <c r="H35" s="55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44">
        <f t="shared" si="5"/>
        <v>0</v>
      </c>
      <c r="W35" s="34"/>
    </row>
    <row r="36" spans="1:23" s="51" customFormat="1" ht="21.75" customHeight="1" x14ac:dyDescent="0.25">
      <c r="A36" s="9" t="s">
        <v>46</v>
      </c>
      <c r="B36" s="14" t="str">
        <f>VLOOKUP(A36,'GIA BAN'!B32:F113,2,0)</f>
        <v>Kẹo dừa sữa sầu riêng - 40viên</v>
      </c>
      <c r="C36" s="53" t="str">
        <f>VLOOKUP(A36,'GIA BAN'!B32:F113,3,0)</f>
        <v>200gr</v>
      </c>
      <c r="D36" s="55"/>
      <c r="E36" s="55"/>
      <c r="F36" s="55"/>
      <c r="G36" s="55"/>
      <c r="H36" s="55"/>
      <c r="I36" s="53"/>
      <c r="J36" s="53">
        <v>180</v>
      </c>
      <c r="K36" s="53"/>
      <c r="L36" s="53"/>
      <c r="M36" s="53"/>
      <c r="N36" s="53"/>
      <c r="O36" s="53">
        <v>90</v>
      </c>
      <c r="P36" s="53"/>
      <c r="Q36" s="53">
        <v>180</v>
      </c>
      <c r="R36" s="53"/>
      <c r="S36" s="53"/>
      <c r="T36" s="53"/>
      <c r="U36" s="53"/>
      <c r="V36" s="44">
        <f t="shared" si="5"/>
        <v>450</v>
      </c>
      <c r="W36" s="34">
        <f>VLOOKUP(A36,'GIA BAN'!B32:F128,5,0)*V36</f>
        <v>6885000</v>
      </c>
    </row>
    <row r="37" spans="1:23" s="51" customFormat="1" ht="21.75" customHeight="1" x14ac:dyDescent="0.25">
      <c r="A37" s="9" t="s">
        <v>49</v>
      </c>
      <c r="B37" s="14" t="str">
        <f>VLOOKUP(A37,'GIA BAN'!B33:F114,2,0)</f>
        <v>Kẹo dừa sữa ca cao - 40viên</v>
      </c>
      <c r="C37" s="53" t="str">
        <f>VLOOKUP(A37,'GIA BAN'!B33:F114,3,0)</f>
        <v>200gr</v>
      </c>
      <c r="D37" s="55"/>
      <c r="E37" s="55"/>
      <c r="F37" s="55"/>
      <c r="G37" s="55">
        <v>180</v>
      </c>
      <c r="H37" s="55"/>
      <c r="I37" s="53"/>
      <c r="J37" s="53">
        <v>180</v>
      </c>
      <c r="K37" s="53"/>
      <c r="L37" s="53"/>
      <c r="M37" s="53"/>
      <c r="N37" s="53"/>
      <c r="O37" s="53">
        <v>90</v>
      </c>
      <c r="P37" s="53"/>
      <c r="Q37" s="53"/>
      <c r="R37" s="53"/>
      <c r="S37" s="53"/>
      <c r="T37" s="53"/>
      <c r="U37" s="53"/>
      <c r="V37" s="44">
        <f t="shared" si="5"/>
        <v>450</v>
      </c>
      <c r="W37" s="34">
        <f>VLOOKUP(A37,'GIA BAN'!B33:F129,5,0)*V37</f>
        <v>6750000</v>
      </c>
    </row>
    <row r="38" spans="1:23" s="51" customFormat="1" ht="21.75" customHeight="1" x14ac:dyDescent="0.25">
      <c r="A38" s="9" t="s">
        <v>51</v>
      </c>
      <c r="B38" s="14" t="str">
        <f>VLOOKUP(A38,'GIA BAN'!B34:F115,2,0)</f>
        <v>Kẹo dừa sữa lá dứa - 40viên</v>
      </c>
      <c r="C38" s="53" t="str">
        <f>VLOOKUP(A38,'GIA BAN'!B34:F115,3,0)</f>
        <v>200gr</v>
      </c>
      <c r="D38" s="55"/>
      <c r="E38" s="55"/>
      <c r="F38" s="55"/>
      <c r="G38" s="55">
        <v>180</v>
      </c>
      <c r="H38" s="55"/>
      <c r="I38" s="53"/>
      <c r="J38" s="53">
        <v>180</v>
      </c>
      <c r="K38" s="53"/>
      <c r="L38" s="53"/>
      <c r="M38" s="53"/>
      <c r="N38" s="53"/>
      <c r="O38" s="53">
        <v>90</v>
      </c>
      <c r="P38" s="53"/>
      <c r="Q38" s="53"/>
      <c r="R38" s="53"/>
      <c r="S38" s="53"/>
      <c r="T38" s="53"/>
      <c r="U38" s="53"/>
      <c r="V38" s="44">
        <f t="shared" si="5"/>
        <v>450</v>
      </c>
      <c r="W38" s="34">
        <f>VLOOKUP(A38,'GIA BAN'!B34:F130,5,0)*V38</f>
        <v>6750000</v>
      </c>
    </row>
    <row r="39" spans="1:23" s="51" customFormat="1" ht="21.75" customHeight="1" x14ac:dyDescent="0.25">
      <c r="A39" s="9" t="s">
        <v>53</v>
      </c>
      <c r="B39" s="14" t="str">
        <f>VLOOKUP(A39,'GIA BAN'!B35:F116,2,0)</f>
        <v>Kẹo dừa sữa sầu riêng - 48viên</v>
      </c>
      <c r="C39" s="53" t="str">
        <f>VLOOKUP(A39,'GIA BAN'!B35:F116,3,0)</f>
        <v>400gr</v>
      </c>
      <c r="D39" s="55"/>
      <c r="E39" s="55"/>
      <c r="F39" s="55"/>
      <c r="G39" s="55"/>
      <c r="H39" s="55"/>
      <c r="I39" s="53"/>
      <c r="J39" s="53"/>
      <c r="K39" s="53"/>
      <c r="L39" s="53"/>
      <c r="M39" s="53">
        <v>50</v>
      </c>
      <c r="N39" s="53"/>
      <c r="O39" s="53"/>
      <c r="P39" s="53">
        <v>50</v>
      </c>
      <c r="Q39" s="53"/>
      <c r="R39" s="53"/>
      <c r="S39" s="53"/>
      <c r="T39" s="53">
        <v>50</v>
      </c>
      <c r="U39" s="53"/>
      <c r="V39" s="44">
        <f t="shared" si="5"/>
        <v>150</v>
      </c>
      <c r="W39" s="34">
        <f>VLOOKUP(A39,'GIA BAN'!B35:F131,5,0)*V39</f>
        <v>4230000</v>
      </c>
    </row>
    <row r="40" spans="1:23" s="51" customFormat="1" ht="21.75" customHeight="1" x14ac:dyDescent="0.25">
      <c r="A40" s="9" t="s">
        <v>55</v>
      </c>
      <c r="B40" s="14" t="str">
        <f>VLOOKUP(A40,'GIA BAN'!B36:F117,2,0)</f>
        <v>Kẹo dừa sữa sầu riêng/ đậu phộng- 48 viên</v>
      </c>
      <c r="C40" s="53" t="str">
        <f>VLOOKUP(A40,'GIA BAN'!B36:F117,3,0)</f>
        <v>400gr</v>
      </c>
      <c r="D40" s="55"/>
      <c r="E40" s="55"/>
      <c r="F40" s="55"/>
      <c r="G40" s="55"/>
      <c r="H40" s="55"/>
      <c r="I40" s="53"/>
      <c r="J40" s="53"/>
      <c r="K40" s="53"/>
      <c r="L40" s="53"/>
      <c r="M40" s="53">
        <v>50</v>
      </c>
      <c r="N40" s="53"/>
      <c r="O40" s="53"/>
      <c r="P40" s="53">
        <v>50</v>
      </c>
      <c r="Q40" s="53"/>
      <c r="R40" s="53"/>
      <c r="S40" s="53"/>
      <c r="T40" s="53">
        <v>50</v>
      </c>
      <c r="U40" s="53"/>
      <c r="V40" s="44">
        <f t="shared" si="5"/>
        <v>150</v>
      </c>
      <c r="W40" s="34">
        <f>VLOOKUP(A40,'GIA BAN'!B36:F132,5,0)*V40</f>
        <v>4230000</v>
      </c>
    </row>
    <row r="41" spans="1:23" s="51" customFormat="1" ht="21.75" customHeight="1" x14ac:dyDescent="0.25">
      <c r="A41" s="9" t="s">
        <v>57</v>
      </c>
      <c r="B41" s="14" t="str">
        <f>VLOOKUP(A41,'GIA BAN'!B37:F118,2,0)</f>
        <v>Kẹo dừa sữa lá dứa - 48viên</v>
      </c>
      <c r="C41" s="53" t="str">
        <f>VLOOKUP(A41,'GIA BAN'!B37:F118,3,0)</f>
        <v>400gr</v>
      </c>
      <c r="D41" s="55"/>
      <c r="E41" s="55"/>
      <c r="F41" s="55"/>
      <c r="G41" s="55"/>
      <c r="H41" s="55"/>
      <c r="I41" s="53"/>
      <c r="J41" s="53"/>
      <c r="K41" s="53"/>
      <c r="L41" s="53"/>
      <c r="M41" s="53">
        <v>50</v>
      </c>
      <c r="N41" s="53"/>
      <c r="O41" s="53"/>
      <c r="P41" s="53">
        <v>50</v>
      </c>
      <c r="Q41" s="53"/>
      <c r="R41" s="53"/>
      <c r="S41" s="53"/>
      <c r="T41" s="53">
        <v>50</v>
      </c>
      <c r="U41" s="53"/>
      <c r="V41" s="44">
        <f t="shared" si="5"/>
        <v>150</v>
      </c>
      <c r="W41" s="34">
        <f>VLOOKUP(A41,'GIA BAN'!B37:F133,5,0)*V41</f>
        <v>4155000</v>
      </c>
    </row>
    <row r="42" spans="1:23" s="51" customFormat="1" ht="21.75" customHeight="1" x14ac:dyDescent="0.25">
      <c r="A42" s="9" t="s">
        <v>59</v>
      </c>
      <c r="B42" s="14" t="str">
        <f>VLOOKUP(A42,'GIA BAN'!B38:F119,2,0)</f>
        <v>Kẹo dừa sữa ca cao - 48viên</v>
      </c>
      <c r="C42" s="53" t="str">
        <f>VLOOKUP(A42,'GIA BAN'!B38:F119,3,0)</f>
        <v>400gr</v>
      </c>
      <c r="D42" s="55"/>
      <c r="E42" s="55"/>
      <c r="F42" s="55"/>
      <c r="G42" s="55"/>
      <c r="H42" s="55"/>
      <c r="I42" s="53"/>
      <c r="J42" s="53"/>
      <c r="K42" s="53"/>
      <c r="L42" s="53"/>
      <c r="M42" s="53">
        <v>50</v>
      </c>
      <c r="N42" s="53"/>
      <c r="O42" s="53"/>
      <c r="P42" s="53">
        <v>50</v>
      </c>
      <c r="Q42" s="53"/>
      <c r="R42" s="53"/>
      <c r="S42" s="53"/>
      <c r="T42" s="53">
        <v>50</v>
      </c>
      <c r="U42" s="53"/>
      <c r="V42" s="44">
        <f t="shared" si="5"/>
        <v>150</v>
      </c>
      <c r="W42" s="34">
        <f>VLOOKUP(A42,'GIA BAN'!B38:F134,5,0)*V42</f>
        <v>4155000</v>
      </c>
    </row>
    <row r="43" spans="1:23" s="51" customFormat="1" ht="21.75" customHeight="1" x14ac:dyDescent="0.25">
      <c r="A43" s="9" t="s">
        <v>61</v>
      </c>
      <c r="B43" s="14" t="str">
        <f>VLOOKUP(A43,'GIA BAN'!B39:F120,2,0)</f>
        <v>Kẹo dừa cao cấp trắng - 80viên</v>
      </c>
      <c r="C43" s="53" t="str">
        <f>VLOOKUP(A43,'GIA BAN'!B39:F120,3,0)</f>
        <v>400gr</v>
      </c>
      <c r="D43" s="55"/>
      <c r="E43" s="55"/>
      <c r="F43" s="55"/>
      <c r="G43" s="55"/>
      <c r="H43" s="55"/>
      <c r="I43" s="53"/>
      <c r="J43" s="53"/>
      <c r="K43" s="53"/>
      <c r="L43" s="53"/>
      <c r="M43" s="53"/>
      <c r="N43" s="53"/>
      <c r="O43" s="53"/>
      <c r="P43" s="53">
        <v>50</v>
      </c>
      <c r="Q43" s="53"/>
      <c r="R43" s="53"/>
      <c r="S43" s="53"/>
      <c r="T43" s="53"/>
      <c r="U43" s="53"/>
      <c r="V43" s="44">
        <f t="shared" si="5"/>
        <v>50</v>
      </c>
      <c r="W43" s="34">
        <f>VLOOKUP(A43,'GIA BAN'!B39:F135,5,0)*V43</f>
        <v>1345000</v>
      </c>
    </row>
    <row r="44" spans="1:23" s="51" customFormat="1" ht="21.75" customHeight="1" x14ac:dyDescent="0.25">
      <c r="A44" s="9" t="s">
        <v>63</v>
      </c>
      <c r="B44" s="14" t="str">
        <f>VLOOKUP(A44,'GIA BAN'!B40:F121,2,0)</f>
        <v>Kẹo dừa cao cấp 4 màu - 80viên</v>
      </c>
      <c r="C44" s="53" t="str">
        <f>VLOOKUP(A44,'GIA BAN'!B40:F121,3,0)</f>
        <v>400gr</v>
      </c>
      <c r="D44" s="55"/>
      <c r="E44" s="55"/>
      <c r="F44" s="55"/>
      <c r="G44" s="55"/>
      <c r="H44" s="55"/>
      <c r="I44" s="53"/>
      <c r="J44" s="53">
        <v>500</v>
      </c>
      <c r="K44" s="53"/>
      <c r="L44" s="53"/>
      <c r="M44" s="53"/>
      <c r="N44" s="53"/>
      <c r="O44" s="53"/>
      <c r="P44" s="53">
        <v>50</v>
      </c>
      <c r="Q44" s="53"/>
      <c r="R44" s="53"/>
      <c r="S44" s="53"/>
      <c r="T44" s="53"/>
      <c r="U44" s="53"/>
      <c r="V44" s="44">
        <f t="shared" si="5"/>
        <v>550</v>
      </c>
      <c r="W44" s="34">
        <f>VLOOKUP(A44,'GIA BAN'!B40:F136,5,0)*V44</f>
        <v>14795000</v>
      </c>
    </row>
    <row r="45" spans="1:23" s="51" customFormat="1" ht="21.75" customHeight="1" x14ac:dyDescent="0.25">
      <c r="A45" s="9" t="s">
        <v>65</v>
      </c>
      <c r="B45" s="14" t="str">
        <f>VLOOKUP(A45,'GIA BAN'!B41:F122,2,0)</f>
        <v>Kẹo dừa sữa lá dứa/ sầu riêng - 60 viên</v>
      </c>
      <c r="C45" s="53" t="str">
        <f>VLOOKUP(A45,'GIA BAN'!B41:F122,3,0)</f>
        <v>450gr</v>
      </c>
      <c r="D45" s="55"/>
      <c r="E45" s="55"/>
      <c r="F45" s="55"/>
      <c r="G45" s="55"/>
      <c r="H45" s="55"/>
      <c r="I45" s="53"/>
      <c r="J45" s="53"/>
      <c r="K45" s="53"/>
      <c r="L45" s="53"/>
      <c r="M45" s="53"/>
      <c r="N45" s="53"/>
      <c r="O45" s="53"/>
      <c r="P45" s="53">
        <v>50</v>
      </c>
      <c r="Q45" s="53"/>
      <c r="R45" s="53"/>
      <c r="S45" s="53"/>
      <c r="T45" s="53"/>
      <c r="U45" s="53"/>
      <c r="V45" s="44">
        <f t="shared" si="5"/>
        <v>50</v>
      </c>
      <c r="W45" s="34">
        <f>VLOOKUP(A45,'GIA BAN'!B41:F137,5,0)*V45</f>
        <v>1535000</v>
      </c>
    </row>
    <row r="46" spans="1:23" s="51" customFormat="1" ht="21.75" customHeight="1" x14ac:dyDescent="0.25">
      <c r="A46" s="9" t="s">
        <v>68</v>
      </c>
      <c r="B46" s="14" t="str">
        <f>VLOOKUP(A46,'GIA BAN'!B42:F123,2,0)</f>
        <v>Kẹo dừa sữa sầu riêng - 60viên</v>
      </c>
      <c r="C46" s="53" t="str">
        <f>VLOOKUP(A46,'GIA BAN'!B42:F123,3,0)</f>
        <v>450gr</v>
      </c>
      <c r="D46" s="55"/>
      <c r="E46" s="55"/>
      <c r="F46" s="55"/>
      <c r="G46" s="55"/>
      <c r="H46" s="55"/>
      <c r="I46" s="53"/>
      <c r="J46" s="53"/>
      <c r="K46" s="53"/>
      <c r="L46" s="53"/>
      <c r="M46" s="53"/>
      <c r="N46" s="53"/>
      <c r="O46" s="53"/>
      <c r="P46" s="53">
        <v>50</v>
      </c>
      <c r="Q46" s="53"/>
      <c r="R46" s="53"/>
      <c r="S46" s="53"/>
      <c r="T46" s="53"/>
      <c r="U46" s="53"/>
      <c r="V46" s="44">
        <f t="shared" si="5"/>
        <v>50</v>
      </c>
      <c r="W46" s="34">
        <f>VLOOKUP(A46,'GIA BAN'!B42:F138,5,0)*V46</f>
        <v>1535000</v>
      </c>
    </row>
    <row r="47" spans="1:23" s="51" customFormat="1" ht="21.75" customHeight="1" x14ac:dyDescent="0.25">
      <c r="A47" s="9" t="s">
        <v>70</v>
      </c>
      <c r="B47" s="14" t="str">
        <f>VLOOKUP(A47,'GIA BAN'!B43:F124,2,0)</f>
        <v>Kẹo dừa sữa ca cao - 60viên</v>
      </c>
      <c r="C47" s="53" t="str">
        <f>VLOOKUP(A47,'GIA BAN'!B43:F124,3,0)</f>
        <v>450gr</v>
      </c>
      <c r="D47" s="55"/>
      <c r="E47" s="55"/>
      <c r="F47" s="55"/>
      <c r="G47" s="55"/>
      <c r="H47" s="55"/>
      <c r="I47" s="53"/>
      <c r="J47" s="53"/>
      <c r="K47" s="53"/>
      <c r="L47" s="53"/>
      <c r="M47" s="53"/>
      <c r="N47" s="53"/>
      <c r="O47" s="53"/>
      <c r="P47" s="53">
        <v>50</v>
      </c>
      <c r="Q47" s="53"/>
      <c r="R47" s="53"/>
      <c r="S47" s="53"/>
      <c r="T47" s="53"/>
      <c r="U47" s="53"/>
      <c r="V47" s="44">
        <f t="shared" si="5"/>
        <v>50</v>
      </c>
      <c r="W47" s="34">
        <f>VLOOKUP(A47,'GIA BAN'!B43:F139,5,0)*V47</f>
        <v>1505000</v>
      </c>
    </row>
    <row r="48" spans="1:23" s="51" customFormat="1" ht="21.75" customHeight="1" x14ac:dyDescent="0.25">
      <c r="A48" s="9" t="s">
        <v>72</v>
      </c>
      <c r="B48" s="14" t="str">
        <f>VLOOKUP(A48,'GIA BAN'!B44:F125,2,0)</f>
        <v>Kẹo dừa sữa sầu riêng - 60viên</v>
      </c>
      <c r="C48" s="53" t="str">
        <f>VLOOKUP(A48,'GIA BAN'!B44:F125,3,0)</f>
        <v>500gr</v>
      </c>
      <c r="D48" s="55"/>
      <c r="E48" s="55"/>
      <c r="F48" s="55"/>
      <c r="G48" s="55"/>
      <c r="H48" s="55"/>
      <c r="I48" s="53"/>
      <c r="J48" s="53"/>
      <c r="K48" s="53"/>
      <c r="L48" s="53"/>
      <c r="M48" s="53"/>
      <c r="N48" s="53"/>
      <c r="O48" s="53"/>
      <c r="P48" s="53">
        <v>50</v>
      </c>
      <c r="Q48" s="53"/>
      <c r="R48" s="53"/>
      <c r="S48" s="53"/>
      <c r="T48" s="53"/>
      <c r="U48" s="53"/>
      <c r="V48" s="44">
        <f t="shared" si="5"/>
        <v>50</v>
      </c>
      <c r="W48" s="34">
        <f>VLOOKUP(A48,'GIA BAN'!B44:F140,5,0)*V48</f>
        <v>1605000</v>
      </c>
    </row>
    <row r="49" spans="1:23" s="51" customFormat="1" ht="21.75" customHeight="1" x14ac:dyDescent="0.25">
      <c r="A49" s="9" t="s">
        <v>73</v>
      </c>
      <c r="B49" s="14" t="str">
        <f>VLOOKUP(A49,'GIA BAN'!B45:F126,2,0)</f>
        <v>Kẹo dừa sữa lá dứa/ sầu riêng - 60 viên</v>
      </c>
      <c r="C49" s="53" t="str">
        <f>VLOOKUP(A49,'GIA BAN'!B45:F126,3,0)</f>
        <v>500gr</v>
      </c>
      <c r="D49" s="55"/>
      <c r="E49" s="55"/>
      <c r="F49" s="55"/>
      <c r="G49" s="55"/>
      <c r="H49" s="55"/>
      <c r="I49" s="53"/>
      <c r="J49" s="53"/>
      <c r="K49" s="53"/>
      <c r="L49" s="53"/>
      <c r="M49" s="53"/>
      <c r="N49" s="53"/>
      <c r="O49" s="53"/>
      <c r="P49" s="53">
        <v>50</v>
      </c>
      <c r="Q49" s="53"/>
      <c r="R49" s="53"/>
      <c r="S49" s="53"/>
      <c r="T49" s="53"/>
      <c r="U49" s="53"/>
      <c r="V49" s="44">
        <f t="shared" si="5"/>
        <v>50</v>
      </c>
      <c r="W49" s="34">
        <f>VLOOKUP(A49,'GIA BAN'!B45:F141,5,0)*V49</f>
        <v>1605000</v>
      </c>
    </row>
    <row r="50" spans="1:23" s="51" customFormat="1" ht="21.75" customHeight="1" x14ac:dyDescent="0.25">
      <c r="A50" s="9" t="s">
        <v>74</v>
      </c>
      <c r="B50" s="14" t="str">
        <f>VLOOKUP(A50,'GIA BAN'!B46:F127,2,0)</f>
        <v>Kẹo dừa sữa ca cao - 60viên</v>
      </c>
      <c r="C50" s="53" t="str">
        <f>VLOOKUP(A50,'GIA BAN'!B46:F127,3,0)</f>
        <v>500gr</v>
      </c>
      <c r="D50" s="55"/>
      <c r="E50" s="55"/>
      <c r="F50" s="55"/>
      <c r="G50" s="55"/>
      <c r="H50" s="55"/>
      <c r="I50" s="53"/>
      <c r="J50" s="53"/>
      <c r="K50" s="53"/>
      <c r="L50" s="53"/>
      <c r="M50" s="53"/>
      <c r="N50" s="53"/>
      <c r="O50" s="53"/>
      <c r="P50" s="53">
        <v>50</v>
      </c>
      <c r="Q50" s="53"/>
      <c r="R50" s="53"/>
      <c r="S50" s="53"/>
      <c r="T50" s="53"/>
      <c r="U50" s="53"/>
      <c r="V50" s="44">
        <f t="shared" si="5"/>
        <v>50</v>
      </c>
      <c r="W50" s="34">
        <f>VLOOKUP(A50,'GIA BAN'!B46:F142,5,0)*V50</f>
        <v>1575000</v>
      </c>
    </row>
    <row r="51" spans="1:23" s="51" customFormat="1" ht="21.75" customHeight="1" x14ac:dyDescent="0.25">
      <c r="A51" s="9" t="s">
        <v>75</v>
      </c>
      <c r="B51" s="14" t="str">
        <f>VLOOKUP(A51,'GIA BAN'!B47:F128,2,0)</f>
        <v>Kẹo dừa sữa lá dứa - 48viên</v>
      </c>
      <c r="C51" s="53" t="str">
        <f>VLOOKUP(A51,'GIA BAN'!B47:F128,3,0)</f>
        <v>350gr</v>
      </c>
      <c r="D51" s="55"/>
      <c r="E51" s="55"/>
      <c r="F51" s="55"/>
      <c r="G51" s="55"/>
      <c r="H51" s="55"/>
      <c r="I51" s="53"/>
      <c r="J51" s="53"/>
      <c r="K51" s="53"/>
      <c r="L51" s="53"/>
      <c r="M51" s="53"/>
      <c r="N51" s="53"/>
      <c r="O51" s="53"/>
      <c r="P51" s="53">
        <v>50</v>
      </c>
      <c r="Q51" s="53"/>
      <c r="R51" s="53"/>
      <c r="S51" s="53"/>
      <c r="T51" s="53"/>
      <c r="U51" s="53"/>
      <c r="V51" s="44">
        <f t="shared" si="5"/>
        <v>50</v>
      </c>
      <c r="W51" s="34">
        <f>VLOOKUP(A51,'GIA BAN'!B47:F143,5,0)*V51</f>
        <v>1310000</v>
      </c>
    </row>
    <row r="52" spans="1:23" s="51" customFormat="1" ht="21.75" hidden="1" customHeight="1" x14ac:dyDescent="0.25">
      <c r="A52" s="7"/>
      <c r="B52" s="10" t="s">
        <v>77</v>
      </c>
      <c r="C52" s="52"/>
      <c r="D52" s="55"/>
      <c r="E52" s="55"/>
      <c r="F52" s="55"/>
      <c r="G52" s="55"/>
      <c r="H52" s="55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44">
        <f t="shared" si="5"/>
        <v>0</v>
      </c>
      <c r="W52" s="34"/>
    </row>
    <row r="53" spans="1:23" s="51" customFormat="1" ht="21.75" customHeight="1" x14ac:dyDescent="0.25">
      <c r="A53" s="9" t="s">
        <v>78</v>
      </c>
      <c r="B53" s="14" t="str">
        <f>VLOOKUP(A53,'GIA BAN'!B49:F130,2,0)</f>
        <v>Kẹo dừa tổng hợp</v>
      </c>
      <c r="C53" s="53" t="str">
        <f>VLOOKUP(A53,'GIA BAN'!B49:F130,3,0)</f>
        <v>500gr</v>
      </c>
      <c r="D53" s="55"/>
      <c r="E53" s="55"/>
      <c r="F53" s="55"/>
      <c r="G53" s="55"/>
      <c r="H53" s="55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>
        <v>30</v>
      </c>
      <c r="T53" s="53"/>
      <c r="U53" s="53"/>
      <c r="V53" s="44">
        <f t="shared" si="5"/>
        <v>30</v>
      </c>
      <c r="W53" s="34">
        <f>VLOOKUP(A53,'GIA BAN'!B49:F145,5,0)*V53</f>
        <v>1290000</v>
      </c>
    </row>
    <row r="54" spans="1:23" s="51" customFormat="1" ht="21.75" customHeight="1" x14ac:dyDescent="0.25">
      <c r="A54" s="9" t="s">
        <v>80</v>
      </c>
      <c r="B54" s="14" t="str">
        <f>VLOOKUP(A54,'GIA BAN'!B50:F131,2,0)</f>
        <v>Kẹo dừa tổng hợp</v>
      </c>
      <c r="C54" s="53" t="str">
        <f>VLOOKUP(A54,'GIA BAN'!B50:F131,3,0)</f>
        <v>200gr</v>
      </c>
      <c r="D54" s="55"/>
      <c r="E54" s="55"/>
      <c r="F54" s="55"/>
      <c r="G54" s="55"/>
      <c r="H54" s="55"/>
      <c r="I54" s="53"/>
      <c r="J54" s="53"/>
      <c r="K54" s="53"/>
      <c r="L54" s="53"/>
      <c r="M54" s="53"/>
      <c r="N54" s="53"/>
      <c r="O54" s="53"/>
      <c r="P54" s="53"/>
      <c r="Q54" s="53">
        <v>120</v>
      </c>
      <c r="R54" s="53"/>
      <c r="S54" s="53"/>
      <c r="T54" s="53"/>
      <c r="U54" s="53"/>
      <c r="V54" s="44">
        <f t="shared" si="5"/>
        <v>120</v>
      </c>
      <c r="W54" s="34">
        <f>VLOOKUP(A54,'GIA BAN'!B50:F146,5,0)*V54</f>
        <v>2280000</v>
      </c>
    </row>
    <row r="55" spans="1:23" s="51" customFormat="1" ht="21.75" hidden="1" customHeight="1" x14ac:dyDescent="0.25">
      <c r="A55" s="9" t="s">
        <v>81</v>
      </c>
      <c r="B55" s="14" t="str">
        <f>VLOOKUP(A55,'GIA BAN'!B51:F132,2,0)</f>
        <v>Kẹo dừa tổng hợp (xá)</v>
      </c>
      <c r="C55" s="53" t="str">
        <f>VLOOKUP(A55,'GIA BAN'!B51:F132,3,0)</f>
        <v>1 kg</v>
      </c>
      <c r="D55" s="55"/>
      <c r="E55" s="55"/>
      <c r="F55" s="55"/>
      <c r="G55" s="55"/>
      <c r="H55" s="55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44">
        <f t="shared" si="5"/>
        <v>0</v>
      </c>
      <c r="W55" s="34">
        <f>VLOOKUP(A55,'GIA BAN'!B51:F147,5,0)*V55</f>
        <v>0</v>
      </c>
    </row>
    <row r="56" spans="1:23" s="51" customFormat="1" ht="21.75" hidden="1" customHeight="1" x14ac:dyDescent="0.25">
      <c r="A56" s="43" t="s">
        <v>128</v>
      </c>
      <c r="B56" s="14" t="str">
        <f>VLOOKUP(A56,'GIA BAN'!B52:F133,2,0)</f>
        <v>Kẹo dừa tổng hợp (xá) sr, dp</v>
      </c>
      <c r="C56" s="53" t="str">
        <f>VLOOKUP(A56,'GIA BAN'!B52:F133,3,0)</f>
        <v>1 kg</v>
      </c>
      <c r="D56" s="55"/>
      <c r="E56" s="55"/>
      <c r="F56" s="55"/>
      <c r="G56" s="55"/>
      <c r="H56" s="55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44">
        <f t="shared" si="5"/>
        <v>0</v>
      </c>
      <c r="W56" s="34">
        <f>VLOOKUP(A56,'GIA BAN'!B52:F148,5,0)*V56</f>
        <v>0</v>
      </c>
    </row>
    <row r="57" spans="1:23" s="51" customFormat="1" ht="21.75" hidden="1" customHeight="1" x14ac:dyDescent="0.25">
      <c r="A57" s="9"/>
      <c r="B57" s="10" t="s">
        <v>84</v>
      </c>
      <c r="C57" s="52"/>
      <c r="D57" s="55"/>
      <c r="E57" s="55"/>
      <c r="F57" s="55"/>
      <c r="G57" s="55"/>
      <c r="H57" s="55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44">
        <f t="shared" si="5"/>
        <v>0</v>
      </c>
      <c r="W57" s="34"/>
    </row>
    <row r="58" spans="1:23" s="51" customFormat="1" ht="21.75" customHeight="1" x14ac:dyDescent="0.25">
      <c r="A58" s="9" t="s">
        <v>85</v>
      </c>
      <c r="B58" s="14" t="str">
        <f>VLOOKUP(A58,'GIA BAN'!B54:F135,2,0)</f>
        <v xml:space="preserve">Kẹo dẻo thập cẩm </v>
      </c>
      <c r="C58" s="53" t="str">
        <f>VLOOKUP(A58,'GIA BAN'!B54:F135,3,0)</f>
        <v>500gr</v>
      </c>
      <c r="D58" s="55"/>
      <c r="E58" s="55"/>
      <c r="F58" s="55"/>
      <c r="G58" s="55"/>
      <c r="H58" s="55"/>
      <c r="I58" s="53">
        <v>250</v>
      </c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44">
        <f t="shared" si="5"/>
        <v>250</v>
      </c>
      <c r="W58" s="34">
        <f>VLOOKUP(A58,'GIA BAN'!B54:F150,5,0)*V58</f>
        <v>11550000</v>
      </c>
    </row>
    <row r="59" spans="1:23" s="51" customFormat="1" ht="21.75" customHeight="1" x14ac:dyDescent="0.25">
      <c r="A59" s="9" t="s">
        <v>86</v>
      </c>
      <c r="B59" s="14" t="str">
        <f>VLOOKUP(A59,'GIA BAN'!B55:F136,2,0)</f>
        <v xml:space="preserve">Kẹo dẻo thập cẩm </v>
      </c>
      <c r="C59" s="53" t="str">
        <f>VLOOKUP(A59,'GIA BAN'!B55:F136,3,0)</f>
        <v>200gr</v>
      </c>
      <c r="D59" s="55"/>
      <c r="E59" s="55"/>
      <c r="F59" s="55"/>
      <c r="G59" s="55">
        <v>100</v>
      </c>
      <c r="H59" s="55"/>
      <c r="I59" s="53"/>
      <c r="J59" s="53"/>
      <c r="K59" s="53"/>
      <c r="L59" s="53"/>
      <c r="M59" s="53"/>
      <c r="N59" s="53"/>
      <c r="O59" s="53"/>
      <c r="P59" s="53"/>
      <c r="Q59" s="53">
        <v>200</v>
      </c>
      <c r="R59" s="53"/>
      <c r="S59" s="53"/>
      <c r="T59" s="53"/>
      <c r="U59" s="53"/>
      <c r="V59" s="44">
        <f t="shared" si="5"/>
        <v>300</v>
      </c>
      <c r="W59" s="34">
        <f>VLOOKUP(A59,'GIA BAN'!B55:F151,5,0)*V59</f>
        <v>6150000</v>
      </c>
    </row>
    <row r="60" spans="1:23" s="51" customFormat="1" ht="21.75" hidden="1" customHeight="1" x14ac:dyDescent="0.25">
      <c r="A60" s="9" t="s">
        <v>87</v>
      </c>
      <c r="B60" s="14" t="str">
        <f>VLOOKUP(A60,'GIA BAN'!B56:F137,2,0)</f>
        <v>Kẹo dẻo xá</v>
      </c>
      <c r="C60" s="53" t="str">
        <f>VLOOKUP(A60,'GIA BAN'!B56:F137,3,0)</f>
        <v>1 kg</v>
      </c>
      <c r="D60" s="55"/>
      <c r="E60" s="55"/>
      <c r="F60" s="55"/>
      <c r="G60" s="55"/>
      <c r="H60" s="55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44">
        <f t="shared" si="5"/>
        <v>0</v>
      </c>
      <c r="W60" s="34">
        <f>VLOOKUP(A60,'GIA BAN'!B56:F152,5,0)*V60</f>
        <v>0</v>
      </c>
    </row>
    <row r="61" spans="1:23" s="51" customFormat="1" ht="21.75" hidden="1" customHeight="1" x14ac:dyDescent="0.25">
      <c r="A61" s="9" t="s">
        <v>89</v>
      </c>
      <c r="B61" s="14" t="str">
        <f>VLOOKUP(A61,'GIA BAN'!B57:F138,2,0)</f>
        <v>Kẹo dẻo sầu riêng</v>
      </c>
      <c r="C61" s="53" t="str">
        <f>VLOOKUP(A61,'GIA BAN'!B57:F138,3,0)</f>
        <v>500gr</v>
      </c>
      <c r="D61" s="55"/>
      <c r="E61" s="55"/>
      <c r="F61" s="55"/>
      <c r="G61" s="55"/>
      <c r="H61" s="55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44">
        <f t="shared" si="5"/>
        <v>0</v>
      </c>
      <c r="W61" s="34">
        <f>VLOOKUP(A61,'GIA BAN'!B57:F153,5,0)*V61</f>
        <v>0</v>
      </c>
    </row>
    <row r="62" spans="1:23" s="51" customFormat="1" ht="21.75" customHeight="1" x14ac:dyDescent="0.25">
      <c r="A62" s="9" t="s">
        <v>91</v>
      </c>
      <c r="B62" s="14" t="str">
        <f>VLOOKUP(A62,'GIA BAN'!B58:F139,2,0)</f>
        <v>Kẹo dẻo đậu phộng</v>
      </c>
      <c r="C62" s="53" t="str">
        <f>VLOOKUP(A62,'GIA BAN'!B58:F139,3,0)</f>
        <v>500gr</v>
      </c>
      <c r="D62" s="55"/>
      <c r="E62" s="55"/>
      <c r="F62" s="55"/>
      <c r="G62" s="55"/>
      <c r="H62" s="55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>
        <v>25</v>
      </c>
      <c r="T62" s="53"/>
      <c r="U62" s="53"/>
      <c r="V62" s="44">
        <f t="shared" si="5"/>
        <v>25</v>
      </c>
      <c r="W62" s="34">
        <f>VLOOKUP(A62,'GIA BAN'!B58:F154,5,0)*V62</f>
        <v>1155000</v>
      </c>
    </row>
    <row r="63" spans="1:23" s="51" customFormat="1" ht="21.75" hidden="1" customHeight="1" x14ac:dyDescent="0.25">
      <c r="A63" s="9" t="s">
        <v>93</v>
      </c>
      <c r="B63" s="14" t="str">
        <f>VLOOKUP(A63,'GIA BAN'!B59:F140,2,0)</f>
        <v>Kẹo dẻo Lá dứa</v>
      </c>
      <c r="C63" s="53" t="str">
        <f>VLOOKUP(A63,'GIA BAN'!B59:F140,3,0)</f>
        <v>500gr</v>
      </c>
      <c r="D63" s="55"/>
      <c r="E63" s="55"/>
      <c r="F63" s="55"/>
      <c r="G63" s="55"/>
      <c r="H63" s="55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44">
        <f t="shared" si="5"/>
        <v>0</v>
      </c>
      <c r="W63" s="34">
        <f>VLOOKUP(A63,'GIA BAN'!B59:F155,5,0)*V63</f>
        <v>0</v>
      </c>
    </row>
    <row r="64" spans="1:23" s="51" customFormat="1" ht="21.75" customHeight="1" x14ac:dyDescent="0.25">
      <c r="A64" s="9" t="s">
        <v>95</v>
      </c>
      <c r="B64" s="14" t="str">
        <f>VLOOKUP(A64,'GIA BAN'!B60:F141,2,0)</f>
        <v>Kẹo dẻo Môn</v>
      </c>
      <c r="C64" s="53" t="str">
        <f>VLOOKUP(A64,'GIA BAN'!B60:F141,3,0)</f>
        <v>500gr</v>
      </c>
      <c r="D64" s="55"/>
      <c r="E64" s="55"/>
      <c r="F64" s="55"/>
      <c r="G64" s="55"/>
      <c r="H64" s="55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>
        <v>25</v>
      </c>
      <c r="T64" s="53"/>
      <c r="U64" s="53"/>
      <c r="V64" s="44">
        <f t="shared" si="5"/>
        <v>25</v>
      </c>
      <c r="W64" s="34">
        <f>VLOOKUP(A64,'GIA BAN'!B60:F156,5,0)*V64</f>
        <v>1155000</v>
      </c>
    </row>
    <row r="65" spans="1:23" s="51" customFormat="1" ht="21.75" hidden="1" customHeight="1" x14ac:dyDescent="0.25">
      <c r="A65" s="9"/>
      <c r="B65" s="75" t="s">
        <v>186</v>
      </c>
      <c r="C65" s="53"/>
      <c r="D65" s="55"/>
      <c r="E65" s="55"/>
      <c r="F65" s="55"/>
      <c r="G65" s="55"/>
      <c r="H65" s="55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44">
        <f t="shared" si="5"/>
        <v>0</v>
      </c>
      <c r="W65" s="34"/>
    </row>
    <row r="66" spans="1:23" s="51" customFormat="1" ht="21.75" customHeight="1" x14ac:dyDescent="0.25">
      <c r="A66" s="9" t="s">
        <v>187</v>
      </c>
      <c r="B66" s="14" t="str">
        <f>VLOOKUP(A66,'GIA BAN'!B62:F143,2,0)</f>
        <v>Kẹo dừa thập cẩm viên nhỏ - 45 viên</v>
      </c>
      <c r="C66" s="53" t="str">
        <f>VLOOKUP(A66,'GIA BAN'!B62:F143,3,0)</f>
        <v>150gr</v>
      </c>
      <c r="D66" s="55">
        <v>2400</v>
      </c>
      <c r="E66" s="55"/>
      <c r="F66" s="55"/>
      <c r="G66" s="55">
        <v>540</v>
      </c>
      <c r="H66" s="55">
        <v>600</v>
      </c>
      <c r="I66" s="53"/>
      <c r="J66" s="53">
        <v>2400</v>
      </c>
      <c r="K66" s="53">
        <v>300</v>
      </c>
      <c r="L66" s="53">
        <v>1800</v>
      </c>
      <c r="M66" s="53">
        <v>180</v>
      </c>
      <c r="N66" s="53"/>
      <c r="O66" s="53">
        <v>600</v>
      </c>
      <c r="P66" s="53"/>
      <c r="Q66" s="53"/>
      <c r="R66" s="53"/>
      <c r="S66" s="53"/>
      <c r="T66" s="53">
        <v>300</v>
      </c>
      <c r="U66" s="53"/>
      <c r="V66" s="44">
        <f t="shared" si="5"/>
        <v>9120</v>
      </c>
      <c r="W66" s="34">
        <f>VLOOKUP(A66,'GIA BAN'!B62:F158,5,0)*V66</f>
        <v>105792000</v>
      </c>
    </row>
    <row r="67" spans="1:23" s="51" customFormat="1" ht="21.75" customHeight="1" x14ac:dyDescent="0.25">
      <c r="A67" s="9" t="s">
        <v>190</v>
      </c>
      <c r="B67" s="14" t="str">
        <f>VLOOKUP(A67,'GIA BAN'!B63:F144,2,0)</f>
        <v>Kẹo dừa đậu phộng viên nhỏ</v>
      </c>
      <c r="C67" s="53" t="str">
        <f>VLOOKUP(A67,'GIA BAN'!B63:F144,3,0)</f>
        <v>200gr</v>
      </c>
      <c r="D67" s="55"/>
      <c r="E67" s="55"/>
      <c r="F67" s="55"/>
      <c r="G67" s="55">
        <v>240</v>
      </c>
      <c r="H67" s="55">
        <v>120</v>
      </c>
      <c r="I67" s="53"/>
      <c r="J67" s="53"/>
      <c r="K67" s="53"/>
      <c r="L67" s="53"/>
      <c r="M67" s="53"/>
      <c r="N67" s="53"/>
      <c r="O67" s="53"/>
      <c r="P67" s="53">
        <v>300</v>
      </c>
      <c r="Q67" s="53"/>
      <c r="R67" s="53"/>
      <c r="S67" s="53"/>
      <c r="T67" s="53"/>
      <c r="U67" s="53"/>
      <c r="V67" s="44">
        <f t="shared" si="5"/>
        <v>660</v>
      </c>
      <c r="W67" s="34">
        <f>VLOOKUP(A67,'GIA BAN'!B63:F159,5,0)*V67</f>
        <v>10032000</v>
      </c>
    </row>
    <row r="68" spans="1:23" s="51" customFormat="1" ht="21.75" customHeight="1" x14ac:dyDescent="0.25">
      <c r="A68" s="9" t="s">
        <v>192</v>
      </c>
      <c r="B68" s="14" t="str">
        <f>VLOOKUP(A68,'GIA BAN'!B64:F145,2,0)</f>
        <v>Kẹo dừa gừng viên nhỏ</v>
      </c>
      <c r="C68" s="53" t="str">
        <f>VLOOKUP(A68,'GIA BAN'!B64:F145,3,0)</f>
        <v>200gr</v>
      </c>
      <c r="D68" s="55"/>
      <c r="E68" s="55"/>
      <c r="F68" s="55"/>
      <c r="G68" s="55"/>
      <c r="H68" s="55">
        <v>120</v>
      </c>
      <c r="I68" s="53"/>
      <c r="J68" s="53"/>
      <c r="K68" s="53"/>
      <c r="L68" s="53"/>
      <c r="M68" s="53"/>
      <c r="N68" s="53"/>
      <c r="O68" s="53"/>
      <c r="P68" s="53">
        <v>300</v>
      </c>
      <c r="Q68" s="53"/>
      <c r="R68" s="53"/>
      <c r="S68" s="53"/>
      <c r="T68" s="53"/>
      <c r="U68" s="53"/>
      <c r="V68" s="44">
        <f t="shared" si="5"/>
        <v>420</v>
      </c>
      <c r="W68" s="34">
        <f>VLOOKUP(A68,'GIA BAN'!B64:F160,5,0)*V68</f>
        <v>6384000</v>
      </c>
    </row>
    <row r="69" spans="1:23" s="51" customFormat="1" ht="21.75" customHeight="1" x14ac:dyDescent="0.25">
      <c r="A69" s="9" t="s">
        <v>194</v>
      </c>
      <c r="B69" s="14" t="str">
        <f>VLOOKUP(A69,'GIA BAN'!B65:F146,2,0)</f>
        <v>Kẹo dừa lá dứa viên nhỏ</v>
      </c>
      <c r="C69" s="53" t="str">
        <f>VLOOKUP(A69,'GIA BAN'!B65:F146,3,0)</f>
        <v>200gr</v>
      </c>
      <c r="D69" s="55"/>
      <c r="E69" s="55"/>
      <c r="F69" s="55"/>
      <c r="G69" s="55"/>
      <c r="H69" s="55">
        <v>120</v>
      </c>
      <c r="I69" s="53"/>
      <c r="J69" s="53"/>
      <c r="K69" s="53"/>
      <c r="L69" s="53"/>
      <c r="M69" s="53"/>
      <c r="N69" s="53"/>
      <c r="O69" s="53"/>
      <c r="P69" s="53">
        <v>300</v>
      </c>
      <c r="Q69" s="53"/>
      <c r="R69" s="53"/>
      <c r="S69" s="53"/>
      <c r="T69" s="53"/>
      <c r="U69" s="53"/>
      <c r="V69" s="44">
        <f t="shared" si="5"/>
        <v>420</v>
      </c>
      <c r="W69" s="34">
        <f>VLOOKUP(A69,'GIA BAN'!B65:F161,5,0)*V69</f>
        <v>6384000</v>
      </c>
    </row>
    <row r="70" spans="1:23" s="51" customFormat="1" ht="21.75" customHeight="1" x14ac:dyDescent="0.25">
      <c r="A70" s="9" t="s">
        <v>196</v>
      </c>
      <c r="B70" s="14" t="str">
        <f>VLOOKUP(A70,'GIA BAN'!B66:F147,2,0)</f>
        <v>Kẹo dừa ca cao viên nhỏ</v>
      </c>
      <c r="C70" s="53" t="str">
        <f>VLOOKUP(A70,'GIA BAN'!B66:F147,3,0)</f>
        <v>200gr</v>
      </c>
      <c r="D70" s="55"/>
      <c r="E70" s="55"/>
      <c r="F70" s="55"/>
      <c r="G70" s="55"/>
      <c r="H70" s="55">
        <v>120</v>
      </c>
      <c r="I70" s="53">
        <v>60</v>
      </c>
      <c r="J70" s="53"/>
      <c r="K70" s="53"/>
      <c r="L70" s="53"/>
      <c r="M70" s="53"/>
      <c r="N70" s="53"/>
      <c r="O70" s="53"/>
      <c r="P70" s="53">
        <v>300</v>
      </c>
      <c r="Q70" s="53"/>
      <c r="R70" s="53"/>
      <c r="S70" s="53"/>
      <c r="T70" s="53"/>
      <c r="U70" s="53"/>
      <c r="V70" s="44">
        <f t="shared" si="5"/>
        <v>480</v>
      </c>
      <c r="W70" s="34">
        <f>VLOOKUP(A70,'GIA BAN'!B66:F162,5,0)*V70</f>
        <v>7296000</v>
      </c>
    </row>
    <row r="71" spans="1:23" s="51" customFormat="1" ht="21.75" hidden="1" customHeight="1" x14ac:dyDescent="0.25">
      <c r="A71" s="9" t="s">
        <v>198</v>
      </c>
      <c r="B71" s="14" t="str">
        <f>VLOOKUP(A71,'GIA BAN'!B67:F148,2,0)</f>
        <v>Kẹo dừa đậu phộng viên nhỏ</v>
      </c>
      <c r="C71" s="53" t="str">
        <f>VLOOKUP(A71,'GIA BAN'!B67:F148,3,0)</f>
        <v>300gr</v>
      </c>
      <c r="D71" s="55"/>
      <c r="E71" s="55"/>
      <c r="F71" s="55"/>
      <c r="G71" s="55"/>
      <c r="H71" s="55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44">
        <f t="shared" si="5"/>
        <v>0</v>
      </c>
      <c r="W71" s="34">
        <f>VLOOKUP(A71,'GIA BAN'!B67:F163,5,0)*V71</f>
        <v>0</v>
      </c>
    </row>
    <row r="72" spans="1:23" s="51" customFormat="1" ht="21.75" hidden="1" customHeight="1" x14ac:dyDescent="0.25">
      <c r="A72" s="9" t="s">
        <v>199</v>
      </c>
      <c r="B72" s="14" t="str">
        <f>VLOOKUP(A72,'GIA BAN'!B68:F149,2,0)</f>
        <v>Kẹo dừa gừng viên nhỏ</v>
      </c>
      <c r="C72" s="53" t="str">
        <f>VLOOKUP(A72,'GIA BAN'!B68:F149,3,0)</f>
        <v>300gr</v>
      </c>
      <c r="D72" s="55"/>
      <c r="E72" s="55"/>
      <c r="F72" s="55"/>
      <c r="G72" s="55"/>
      <c r="H72" s="55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44">
        <f t="shared" si="5"/>
        <v>0</v>
      </c>
      <c r="W72" s="34">
        <f>VLOOKUP(A72,'GIA BAN'!B68:F164,5,0)*V72</f>
        <v>0</v>
      </c>
    </row>
    <row r="73" spans="1:23" s="51" customFormat="1" ht="21.75" hidden="1" customHeight="1" x14ac:dyDescent="0.25">
      <c r="A73" s="9" t="s">
        <v>200</v>
      </c>
      <c r="B73" s="14" t="str">
        <f>VLOOKUP(A73,'GIA BAN'!B69:F150,2,0)</f>
        <v>Kẹo dừa lá dứa viên nhỏ</v>
      </c>
      <c r="C73" s="53" t="str">
        <f>VLOOKUP(A73,'GIA BAN'!B69:F150,3,0)</f>
        <v>300gr</v>
      </c>
      <c r="D73" s="55"/>
      <c r="E73" s="55"/>
      <c r="F73" s="55"/>
      <c r="G73" s="55"/>
      <c r="H73" s="55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44">
        <f t="shared" ref="V73:V103" si="6">SUM(D73:U73)</f>
        <v>0</v>
      </c>
      <c r="W73" s="34">
        <f>VLOOKUP(A73,'GIA BAN'!B69:F165,5,0)*V73</f>
        <v>0</v>
      </c>
    </row>
    <row r="74" spans="1:23" s="51" customFormat="1" ht="21.75" customHeight="1" x14ac:dyDescent="0.25">
      <c r="A74" s="9" t="s">
        <v>201</v>
      </c>
      <c r="B74" s="14" t="str">
        <f>VLOOKUP(A74,'GIA BAN'!B70:F151,2,0)</f>
        <v>Kẹo dừa ca cao viên nhỏ</v>
      </c>
      <c r="C74" s="53" t="str">
        <f>VLOOKUP(A74,'GIA BAN'!B70:F151,3,0)</f>
        <v>300gr</v>
      </c>
      <c r="D74" s="55"/>
      <c r="E74" s="55"/>
      <c r="F74" s="55"/>
      <c r="G74" s="55"/>
      <c r="H74" s="55"/>
      <c r="I74" s="53">
        <v>50</v>
      </c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44">
        <f t="shared" si="6"/>
        <v>50</v>
      </c>
      <c r="W74" s="34">
        <f>VLOOKUP(A74,'GIA BAN'!B70:F166,5,0)*V74</f>
        <v>1135000</v>
      </c>
    </row>
    <row r="75" spans="1:23" s="51" customFormat="1" ht="21.75" hidden="1" customHeight="1" x14ac:dyDescent="0.25">
      <c r="A75" s="9" t="s">
        <v>202</v>
      </c>
      <c r="B75" s="14" t="str">
        <f>VLOOKUP(A75,'GIA BAN'!B71:F152,2,0)</f>
        <v>Kẹo dừa đậu phộng viên nhỏ</v>
      </c>
      <c r="C75" s="53" t="str">
        <f>VLOOKUP(A75,'GIA BAN'!B71:F152,3,0)</f>
        <v>450gr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44">
        <f t="shared" si="6"/>
        <v>0</v>
      </c>
      <c r="W75" s="34">
        <f>VLOOKUP(A75,'GIA BAN'!B71:F167,5,0)*V75</f>
        <v>0</v>
      </c>
    </row>
    <row r="76" spans="1:23" s="51" customFormat="1" ht="21.75" hidden="1" customHeight="1" x14ac:dyDescent="0.25">
      <c r="A76" s="9" t="s">
        <v>203</v>
      </c>
      <c r="B76" s="14" t="str">
        <f>VLOOKUP(A76,'GIA BAN'!B72:F153,2,0)</f>
        <v>Kẹo dừa gừng viên nhỏ</v>
      </c>
      <c r="C76" s="53" t="str">
        <f>VLOOKUP(A76,'GIA BAN'!B72:F153,3,0)</f>
        <v>450gr</v>
      </c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44">
        <f t="shared" si="6"/>
        <v>0</v>
      </c>
      <c r="W76" s="34">
        <f>VLOOKUP(A76,'GIA BAN'!B72:F168,5,0)*V76</f>
        <v>0</v>
      </c>
    </row>
    <row r="77" spans="1:23" s="51" customFormat="1" ht="21.75" hidden="1" customHeight="1" x14ac:dyDescent="0.25">
      <c r="A77" s="9" t="s">
        <v>204</v>
      </c>
      <c r="B77" s="14" t="str">
        <f>VLOOKUP(A77,'GIA BAN'!B73:F154,2,0)</f>
        <v>Kẹo dừa lá dứa viên nhỏ</v>
      </c>
      <c r="C77" s="53" t="str">
        <f>VLOOKUP(A77,'GIA BAN'!B73:F154,3,0)</f>
        <v>450gr</v>
      </c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44">
        <f t="shared" si="6"/>
        <v>0</v>
      </c>
      <c r="W77" s="34">
        <f>VLOOKUP(A77,'GIA BAN'!B73:F169,5,0)*V77</f>
        <v>0</v>
      </c>
    </row>
    <row r="78" spans="1:23" s="51" customFormat="1" ht="21.75" hidden="1" customHeight="1" x14ac:dyDescent="0.25">
      <c r="A78" s="9" t="s">
        <v>205</v>
      </c>
      <c r="B78" s="14" t="str">
        <f>VLOOKUP(A78,'GIA BAN'!B74:F155,2,0)</f>
        <v>Kẹo dừa ca cao viên nhỏ</v>
      </c>
      <c r="C78" s="53" t="str">
        <f>VLOOKUP(A78,'GIA BAN'!B74:F155,3,0)</f>
        <v>450gr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44">
        <f t="shared" si="6"/>
        <v>0</v>
      </c>
      <c r="W78" s="34">
        <f>VLOOKUP(A78,'GIA BAN'!B74:F170,5,0)*V78</f>
        <v>0</v>
      </c>
    </row>
    <row r="79" spans="1:23" s="51" customFormat="1" ht="21.75" customHeight="1" x14ac:dyDescent="0.25">
      <c r="A79" s="9" t="s">
        <v>206</v>
      </c>
      <c r="B79" s="14" t="str">
        <f>VLOOKUP(A79,'GIA BAN'!B75:F156,2,0)</f>
        <v>Kẹo dừa thập cẩm viên nhỏ</v>
      </c>
      <c r="C79" s="53" t="str">
        <f>VLOOKUP(A79,'GIA BAN'!B75:F156,3,0)</f>
        <v>1kg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>
        <v>10</v>
      </c>
      <c r="R79" s="55"/>
      <c r="S79" s="55"/>
      <c r="T79" s="55"/>
      <c r="U79" s="55"/>
      <c r="V79" s="44">
        <f t="shared" si="6"/>
        <v>10</v>
      </c>
      <c r="W79" s="34">
        <f>VLOOKUP(A79,'GIA BAN'!B75:F171,5,0)*V79</f>
        <v>750000</v>
      </c>
    </row>
    <row r="80" spans="1:23" s="51" customFormat="1" ht="21.75" hidden="1" customHeight="1" x14ac:dyDescent="0.25">
      <c r="A80" s="9"/>
      <c r="B80" s="10" t="s">
        <v>214</v>
      </c>
      <c r="C80" s="53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44">
        <f t="shared" si="6"/>
        <v>0</v>
      </c>
      <c r="W80" s="34"/>
    </row>
    <row r="81" spans="1:23" s="51" customFormat="1" ht="21.75" hidden="1" customHeight="1" x14ac:dyDescent="0.25">
      <c r="A81" s="9" t="s">
        <v>98</v>
      </c>
      <c r="B81" s="14" t="str">
        <f>VLOOKUP(A81,'GIA BAN'!B77:F158,2,0)</f>
        <v>Kẹo chuối tươi</v>
      </c>
      <c r="C81" s="53" t="str">
        <f>VLOOKUP(A81,'GIA BAN'!B77:F158,3,0)</f>
        <v>1 kg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44">
        <f t="shared" si="6"/>
        <v>0</v>
      </c>
      <c r="W81" s="34">
        <f>VLOOKUP(A81,'GIA BAN'!B77:F173,5,0)*V81</f>
        <v>0</v>
      </c>
    </row>
    <row r="82" spans="1:23" s="51" customFormat="1" ht="21.75" customHeight="1" x14ac:dyDescent="0.25">
      <c r="A82" s="9" t="s">
        <v>100</v>
      </c>
      <c r="B82" s="14" t="str">
        <f>VLOOKUP(A82,'GIA BAN'!B78:F159,2,0)</f>
        <v>Kẹo chuối tươi (gói)</v>
      </c>
      <c r="C82" s="53" t="str">
        <f>VLOOKUP(A82,'GIA BAN'!B78:F159,3,0)</f>
        <v>400gr</v>
      </c>
      <c r="D82" s="55"/>
      <c r="E82" s="55"/>
      <c r="F82" s="55"/>
      <c r="G82" s="55"/>
      <c r="H82" s="55"/>
      <c r="I82" s="55"/>
      <c r="J82" s="55"/>
      <c r="K82" s="55">
        <v>50</v>
      </c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44">
        <f t="shared" si="6"/>
        <v>50</v>
      </c>
      <c r="W82" s="34">
        <f>VLOOKUP(A82,'GIA BAN'!B78:F174,5,0)*V82</f>
        <v>1225000</v>
      </c>
    </row>
    <row r="83" spans="1:23" ht="21.75" customHeight="1" x14ac:dyDescent="0.25">
      <c r="A83" s="9" t="s">
        <v>102</v>
      </c>
      <c r="B83" s="14" t="str">
        <f>VLOOKUP(A83,'GIA BAN'!B79:F160,2,0)</f>
        <v>Kẹo chuối tươi (túi)</v>
      </c>
      <c r="C83" s="53" t="str">
        <f>VLOOKUP(A83,'GIA BAN'!B79:F160,3,0)</f>
        <v>200gr</v>
      </c>
      <c r="D83" s="55"/>
      <c r="E83" s="55">
        <v>60</v>
      </c>
      <c r="F83" s="55"/>
      <c r="G83" s="55">
        <v>60</v>
      </c>
      <c r="H83" s="55"/>
      <c r="I83" s="55">
        <v>60</v>
      </c>
      <c r="J83" s="55">
        <v>120</v>
      </c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44">
        <f t="shared" si="6"/>
        <v>300</v>
      </c>
      <c r="W83" s="34">
        <f>VLOOKUP(A83,'GIA BAN'!B79:F175,5,0)*V83</f>
        <v>4770000</v>
      </c>
    </row>
    <row r="84" spans="1:23" s="51" customFormat="1" ht="21.75" hidden="1" customHeight="1" x14ac:dyDescent="0.25">
      <c r="A84" s="9" t="s">
        <v>104</v>
      </c>
      <c r="B84" s="14" t="str">
        <f>VLOOKUP(A84,'GIA BAN'!B80:F161,2,0)</f>
        <v>Kẹo chuối đậu - mè</v>
      </c>
      <c r="C84" s="53" t="str">
        <f>VLOOKUP(A84,'GIA BAN'!B80:F161,3,0)</f>
        <v>1 kg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44">
        <f t="shared" si="6"/>
        <v>0</v>
      </c>
      <c r="W84" s="34">
        <f>VLOOKUP(A84,'GIA BAN'!B80:F176,5,0)*V84</f>
        <v>0</v>
      </c>
    </row>
    <row r="85" spans="1:23" ht="21.75" customHeight="1" x14ac:dyDescent="0.25">
      <c r="A85" s="9" t="s">
        <v>106</v>
      </c>
      <c r="B85" s="14" t="str">
        <f>VLOOKUP(A85,'GIA BAN'!B81:F162,2,0)</f>
        <v>Kẹo chuối đậu - mè (túi)</v>
      </c>
      <c r="C85" s="53" t="str">
        <f>VLOOKUP(A85,'GIA BAN'!B81:F162,3,0)</f>
        <v>200gr</v>
      </c>
      <c r="D85" s="55"/>
      <c r="E85" s="55"/>
      <c r="F85" s="55"/>
      <c r="G85" s="55">
        <v>180</v>
      </c>
      <c r="H85" s="55">
        <v>120</v>
      </c>
      <c r="I85" s="55">
        <v>60</v>
      </c>
      <c r="J85" s="55">
        <v>300</v>
      </c>
      <c r="K85" s="55"/>
      <c r="L85" s="55"/>
      <c r="M85" s="55"/>
      <c r="N85" s="55"/>
      <c r="O85" s="55">
        <v>300</v>
      </c>
      <c r="P85" s="55"/>
      <c r="Q85" s="55"/>
      <c r="R85" s="55"/>
      <c r="S85" s="55"/>
      <c r="T85" s="55">
        <v>180</v>
      </c>
      <c r="U85" s="55"/>
      <c r="V85" s="44">
        <f t="shared" si="6"/>
        <v>1140</v>
      </c>
      <c r="W85" s="34">
        <f>VLOOKUP(A85,'GIA BAN'!B81:F177,5,0)*V85</f>
        <v>21090000</v>
      </c>
    </row>
    <row r="86" spans="1:23" ht="21.75" customHeight="1" x14ac:dyDescent="0.25">
      <c r="A86" s="9" t="s">
        <v>108</v>
      </c>
      <c r="B86" s="14" t="str">
        <f>VLOOKUP(A86,'GIA BAN'!B82:F163,2,0)</f>
        <v>Kẹo chuối tươi (túi)</v>
      </c>
      <c r="C86" s="53" t="str">
        <f>VLOOKUP(A86,'GIA BAN'!B82:F163,3,0)</f>
        <v>500gr</v>
      </c>
      <c r="D86" s="55"/>
      <c r="E86" s="55"/>
      <c r="F86" s="55"/>
      <c r="G86" s="55"/>
      <c r="H86" s="55"/>
      <c r="I86" s="55">
        <v>30</v>
      </c>
      <c r="J86" s="55"/>
      <c r="K86" s="55">
        <v>90</v>
      </c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44">
        <f t="shared" si="6"/>
        <v>120</v>
      </c>
      <c r="W86" s="34">
        <f>VLOOKUP(A86,'GIA BAN'!B82:F178,5,0)*V86</f>
        <v>4524000</v>
      </c>
    </row>
    <row r="87" spans="1:23" ht="21.75" customHeight="1" x14ac:dyDescent="0.25">
      <c r="A87" s="9" t="s">
        <v>109</v>
      </c>
      <c r="B87" s="14" t="str">
        <f>VLOOKUP(A87,'GIA BAN'!B83:F164,2,0)</f>
        <v>Kẹo chuối đậu - mè (túi)</v>
      </c>
      <c r="C87" s="53" t="str">
        <f>VLOOKUP(A87,'GIA BAN'!B83:F164,3,0)</f>
        <v>500gr</v>
      </c>
      <c r="D87" s="55"/>
      <c r="E87" s="55"/>
      <c r="F87" s="55"/>
      <c r="G87" s="55"/>
      <c r="H87" s="55"/>
      <c r="I87" s="55">
        <v>30</v>
      </c>
      <c r="J87" s="55"/>
      <c r="K87" s="55"/>
      <c r="L87" s="55"/>
      <c r="M87" s="55">
        <v>30</v>
      </c>
      <c r="N87" s="55"/>
      <c r="O87" s="55"/>
      <c r="P87" s="55"/>
      <c r="Q87" s="55"/>
      <c r="R87" s="55"/>
      <c r="S87" s="55"/>
      <c r="T87" s="55"/>
      <c r="U87" s="55"/>
      <c r="V87" s="44">
        <f t="shared" si="6"/>
        <v>60</v>
      </c>
      <c r="W87" s="34">
        <f>VLOOKUP(A87,'GIA BAN'!B83:F179,5,0)*V87</f>
        <v>2580000</v>
      </c>
    </row>
    <row r="88" spans="1:23" ht="21.75" customHeight="1" x14ac:dyDescent="0.25">
      <c r="A88" s="9" t="s">
        <v>110</v>
      </c>
      <c r="B88" s="14" t="str">
        <f>VLOOKUP(A88,'GIA BAN'!B84:F165,2,0)</f>
        <v>Kẹo chuối cuộn bánh tráng đậu mè</v>
      </c>
      <c r="C88" s="53" t="str">
        <f>VLOOKUP(A88,'GIA BAN'!B84:F165,3,0)</f>
        <v>450gr</v>
      </c>
      <c r="D88" s="55"/>
      <c r="E88" s="55"/>
      <c r="F88" s="55"/>
      <c r="G88" s="55"/>
      <c r="H88" s="55"/>
      <c r="I88" s="55">
        <v>30</v>
      </c>
      <c r="J88" s="55"/>
      <c r="K88" s="55">
        <v>90</v>
      </c>
      <c r="L88" s="55">
        <v>90</v>
      </c>
      <c r="M88" s="55"/>
      <c r="N88" s="55"/>
      <c r="O88" s="55">
        <v>60</v>
      </c>
      <c r="P88" s="55"/>
      <c r="Q88" s="55"/>
      <c r="R88" s="55"/>
      <c r="S88" s="55"/>
      <c r="T88" s="55"/>
      <c r="U88" s="55"/>
      <c r="V88" s="44">
        <f t="shared" si="6"/>
        <v>270</v>
      </c>
      <c r="W88" s="34">
        <f>VLOOKUP(A88,'GIA BAN'!B84:F180,5,0)*V88</f>
        <v>10179000</v>
      </c>
    </row>
    <row r="89" spans="1:23" ht="21.75" customHeight="1" x14ac:dyDescent="0.25">
      <c r="A89" s="9" t="s">
        <v>112</v>
      </c>
      <c r="B89" s="14" t="str">
        <f>VLOOKUP(A89,'GIA BAN'!B85:F166,2,0)</f>
        <v>Kẹo chuối cuộn bánh tráng đậu mè</v>
      </c>
      <c r="C89" s="53" t="str">
        <f>VLOOKUP(A89,'GIA BAN'!B85:F166,3,0)</f>
        <v>1 kg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>
        <v>10</v>
      </c>
      <c r="P89" s="55"/>
      <c r="Q89" s="55"/>
      <c r="R89" s="55"/>
      <c r="S89" s="55"/>
      <c r="T89" s="55"/>
      <c r="U89" s="55"/>
      <c r="V89" s="44">
        <f t="shared" si="6"/>
        <v>10</v>
      </c>
      <c r="W89" s="34">
        <f>VLOOKUP(A89,'GIA BAN'!B85:F181,5,0)*V89</f>
        <v>735000</v>
      </c>
    </row>
    <row r="90" spans="1:23" ht="21.75" hidden="1" customHeight="1" x14ac:dyDescent="0.25">
      <c r="A90" s="9"/>
      <c r="B90" s="10" t="s">
        <v>264</v>
      </c>
      <c r="C90" s="53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44">
        <f t="shared" si="6"/>
        <v>0</v>
      </c>
      <c r="W90" s="34"/>
    </row>
    <row r="91" spans="1:23" ht="21.75" customHeight="1" x14ac:dyDescent="0.25">
      <c r="A91" s="9" t="s">
        <v>252</v>
      </c>
      <c r="B91" s="14" t="str">
        <f>VLOOKUP(A91,'GIA BAN'!B87:F168,2,0)</f>
        <v xml:space="preserve">Kẹo dừa sầu riêng - túi 3 thanh </v>
      </c>
      <c r="C91" s="53" t="str">
        <f>VLOOKUP(A91,'GIA BAN'!B87:F168,3,0)</f>
        <v>142,5gr</v>
      </c>
      <c r="D91" s="55">
        <v>240</v>
      </c>
      <c r="E91" s="55">
        <v>180</v>
      </c>
      <c r="F91" s="55"/>
      <c r="G91" s="55">
        <v>60</v>
      </c>
      <c r="H91" s="55">
        <v>120</v>
      </c>
      <c r="I91" s="55"/>
      <c r="J91" s="55"/>
      <c r="K91" s="55"/>
      <c r="L91" s="55">
        <v>60</v>
      </c>
      <c r="M91" s="55"/>
      <c r="N91" s="55"/>
      <c r="O91" s="55"/>
      <c r="P91" s="55"/>
      <c r="Q91" s="55"/>
      <c r="R91" s="55"/>
      <c r="S91" s="55"/>
      <c r="T91" s="55"/>
      <c r="U91" s="55"/>
      <c r="V91" s="44">
        <f t="shared" si="6"/>
        <v>660</v>
      </c>
      <c r="W91" s="34">
        <f>VLOOKUP(A91,'GIA BAN'!B87:F183,5,0)*V91</f>
        <v>12210000</v>
      </c>
    </row>
    <row r="92" spans="1:23" ht="21.75" hidden="1" customHeight="1" x14ac:dyDescent="0.25">
      <c r="A92" s="9" t="s">
        <v>256</v>
      </c>
      <c r="B92" s="14" t="str">
        <f>VLOOKUP(A92,'GIA BAN'!B88:F169,2,0)</f>
        <v>Kẹo dừa lá dứa - túi 3 thanh</v>
      </c>
      <c r="C92" s="53" t="str">
        <f>VLOOKUP(A92,'GIA BAN'!B88:F169,3,0)</f>
        <v>142,5gr</v>
      </c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44">
        <f t="shared" si="6"/>
        <v>0</v>
      </c>
      <c r="W92" s="34">
        <f>VLOOKUP(A92,'GIA BAN'!B88:F184,5,0)*V92</f>
        <v>0</v>
      </c>
    </row>
    <row r="93" spans="1:23" ht="21.75" customHeight="1" x14ac:dyDescent="0.25">
      <c r="A93" s="9" t="s">
        <v>258</v>
      </c>
      <c r="B93" s="14" t="str">
        <f>VLOOKUP(A93,'GIA BAN'!B89:F170,2,0)</f>
        <v>Kẹo dừa ca cao - túi 3 thanh</v>
      </c>
      <c r="C93" s="53" t="str">
        <f>VLOOKUP(A93,'GIA BAN'!B89:F170,3,0)</f>
        <v>142,5gr</v>
      </c>
      <c r="D93" s="55">
        <v>240</v>
      </c>
      <c r="E93" s="55"/>
      <c r="F93" s="55"/>
      <c r="G93" s="55">
        <v>60</v>
      </c>
      <c r="H93" s="55">
        <v>120</v>
      </c>
      <c r="I93" s="55"/>
      <c r="J93" s="55"/>
      <c r="K93" s="55"/>
      <c r="L93" s="55">
        <v>120</v>
      </c>
      <c r="M93" s="55"/>
      <c r="N93" s="55"/>
      <c r="O93" s="55"/>
      <c r="P93" s="55"/>
      <c r="Q93" s="55"/>
      <c r="R93" s="55"/>
      <c r="S93" s="55"/>
      <c r="T93" s="55"/>
      <c r="U93" s="55"/>
      <c r="V93" s="44">
        <f t="shared" si="6"/>
        <v>540</v>
      </c>
      <c r="W93" s="34">
        <f>VLOOKUP(A93,'GIA BAN'!B89:F185,5,0)*V93</f>
        <v>9990000</v>
      </c>
    </row>
    <row r="94" spans="1:23" ht="21.75" customHeight="1" x14ac:dyDescent="0.25">
      <c r="A94" s="9" t="s">
        <v>260</v>
      </c>
      <c r="B94" s="14" t="str">
        <f>VLOOKUP(A94,'GIA BAN'!B90:F171,2,0)</f>
        <v>Kẹo dừa gừng -  túi 3 thanh</v>
      </c>
      <c r="C94" s="53" t="str">
        <f>VLOOKUP(A94,'GIA BAN'!B90:F171,3,0)</f>
        <v>142,5gr</v>
      </c>
      <c r="D94" s="55">
        <v>180</v>
      </c>
      <c r="E94" s="55"/>
      <c r="F94" s="55"/>
      <c r="G94" s="55">
        <v>60</v>
      </c>
      <c r="H94" s="55">
        <v>120</v>
      </c>
      <c r="I94" s="55"/>
      <c r="J94" s="55"/>
      <c r="K94" s="55"/>
      <c r="L94" s="55">
        <v>60</v>
      </c>
      <c r="M94" s="55"/>
      <c r="N94" s="55"/>
      <c r="O94" s="55"/>
      <c r="P94" s="55"/>
      <c r="Q94" s="55"/>
      <c r="R94" s="55"/>
      <c r="S94" s="55"/>
      <c r="T94" s="55"/>
      <c r="U94" s="55"/>
      <c r="V94" s="44">
        <f t="shared" si="6"/>
        <v>420</v>
      </c>
      <c r="W94" s="34">
        <f>VLOOKUP(A94,'GIA BAN'!B90:F186,5,0)*V94</f>
        <v>7770000</v>
      </c>
    </row>
    <row r="95" spans="1:23" ht="21.75" customHeight="1" x14ac:dyDescent="0.25">
      <c r="A95" s="9" t="s">
        <v>262</v>
      </c>
      <c r="B95" s="14" t="str">
        <f>VLOOKUP(A95,'GIA BAN'!B91:F172,2,0)</f>
        <v>Kẹo dừa béo -  túi 3 thanh</v>
      </c>
      <c r="C95" s="53" t="str">
        <f>VLOOKUP(A95,'GIA BAN'!B91:F172,3,0)</f>
        <v>142,5gr</v>
      </c>
      <c r="D95" s="55">
        <v>180</v>
      </c>
      <c r="E95" s="55">
        <v>180</v>
      </c>
      <c r="F95" s="55"/>
      <c r="G95" s="55"/>
      <c r="H95" s="55">
        <v>120</v>
      </c>
      <c r="I95" s="55"/>
      <c r="J95" s="55"/>
      <c r="K95" s="55"/>
      <c r="L95" s="55">
        <v>120</v>
      </c>
      <c r="M95" s="55"/>
      <c r="N95" s="55"/>
      <c r="O95" s="55"/>
      <c r="P95" s="55"/>
      <c r="Q95" s="55"/>
      <c r="R95" s="55"/>
      <c r="S95" s="55">
        <v>180</v>
      </c>
      <c r="T95" s="55"/>
      <c r="U95" s="55"/>
      <c r="V95" s="44">
        <f t="shared" si="6"/>
        <v>780</v>
      </c>
      <c r="W95" s="34">
        <f>VLOOKUP(A95,'GIA BAN'!B91:F187,5,0)*V95</f>
        <v>14430000</v>
      </c>
    </row>
    <row r="96" spans="1:23" ht="21.75" hidden="1" customHeight="1" x14ac:dyDescent="0.25">
      <c r="A96" s="9"/>
      <c r="B96" s="10" t="s">
        <v>215</v>
      </c>
      <c r="C96" s="53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44">
        <f t="shared" si="6"/>
        <v>0</v>
      </c>
      <c r="W96" s="34"/>
    </row>
    <row r="97" spans="1:23" ht="21.75" hidden="1" customHeight="1" x14ac:dyDescent="0.25">
      <c r="A97" s="15" t="s">
        <v>114</v>
      </c>
      <c r="B97" s="14" t="str">
        <f>VLOOKUP(A97,'GIA BAN'!B93:F174,2,0)</f>
        <v>Bánh phồng sữa</v>
      </c>
      <c r="C97" s="53" t="str">
        <f>VLOOKUP(A97,'GIA BAN'!B93:F174,3,0)</f>
        <v>350gr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44">
        <f t="shared" si="6"/>
        <v>0</v>
      </c>
      <c r="W97" s="34">
        <f>VLOOKUP(A97,'GIA BAN'!B93:F189,5,0)*V97</f>
        <v>0</v>
      </c>
    </row>
    <row r="98" spans="1:23" ht="21.75" customHeight="1" x14ac:dyDescent="0.25">
      <c r="A98" s="15" t="s">
        <v>116</v>
      </c>
      <c r="B98" s="14" t="str">
        <f>VLOOKUP(A98,'GIA BAN'!B94:F175,2,0)</f>
        <v>Bánh phồng sữa - sầu riêng (đặc biệt)</v>
      </c>
      <c r="C98" s="53" t="str">
        <f>VLOOKUP(A98,'GIA BAN'!B94:F175,3,0)</f>
        <v>450gr</v>
      </c>
      <c r="D98" s="55"/>
      <c r="E98" s="55"/>
      <c r="F98" s="55">
        <v>100</v>
      </c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>
        <v>150</v>
      </c>
      <c r="V98" s="44">
        <f t="shared" si="6"/>
        <v>250</v>
      </c>
      <c r="W98" s="34">
        <f>VLOOKUP(A98,'GIA BAN'!B94:F190,5,0)*V98</f>
        <v>7675000</v>
      </c>
    </row>
    <row r="99" spans="1:23" ht="21.75" hidden="1" customHeight="1" x14ac:dyDescent="0.25">
      <c r="A99" s="81" t="s">
        <v>177</v>
      </c>
      <c r="B99" s="14" t="str">
        <f>VLOOKUP(A99,'GIA BAN'!B95:F176,2,0)</f>
        <v>Hộp quà tết</v>
      </c>
      <c r="C99" s="53" t="str">
        <f>VLOOKUP(A99,'GIA BAN'!B95:F176,3,0)</f>
        <v>300gr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44">
        <f t="shared" si="6"/>
        <v>0</v>
      </c>
      <c r="W99" s="34">
        <f>VLOOKUP(A99,'GIA BAN'!B95:F191,5,0)*V99</f>
        <v>0</v>
      </c>
    </row>
    <row r="100" spans="1:23" ht="21.75" hidden="1" customHeight="1" x14ac:dyDescent="0.25">
      <c r="A100" s="81" t="s">
        <v>130</v>
      </c>
      <c r="B100" s="14" t="str">
        <f>VLOOKUP(A100,'GIA BAN'!B96:F177,2,0)</f>
        <v>Nước màu dừa (chai nhỏ)</v>
      </c>
      <c r="C100" s="53" t="str">
        <f>VLOOKUP(A100,'GIA BAN'!B96:F177,3,0)</f>
        <v>250gr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44">
        <f t="shared" si="6"/>
        <v>0</v>
      </c>
      <c r="W100" s="34">
        <f>VLOOKUP(A100,'GIA BAN'!B96:F192,5,0)*V100</f>
        <v>0</v>
      </c>
    </row>
    <row r="101" spans="1:23" ht="21.75" hidden="1" customHeight="1" x14ac:dyDescent="0.25">
      <c r="A101" s="81" t="s">
        <v>132</v>
      </c>
      <c r="B101" s="14" t="str">
        <f>VLOOKUP(A101,'GIA BAN'!B97:F178,2,0)</f>
        <v>Kẹo tổng hợp (xá)</v>
      </c>
      <c r="C101" s="53" t="str">
        <f>VLOOKUP(A101,'GIA BAN'!B97:F178,3,0)</f>
        <v>1 kg</v>
      </c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44">
        <f t="shared" si="6"/>
        <v>0</v>
      </c>
      <c r="W101" s="34">
        <f>VLOOKUP(A101,'GIA BAN'!B97:F193,5,0)*V101</f>
        <v>0</v>
      </c>
    </row>
    <row r="102" spans="1:23" ht="21.75" hidden="1" customHeight="1" x14ac:dyDescent="0.25">
      <c r="A102" s="81" t="s">
        <v>134</v>
      </c>
      <c r="B102" s="14" t="str">
        <f>VLOOKUP(A102,'GIA BAN'!B98:F179,2,0)</f>
        <v>Kẹo tổng hợp (túi)</v>
      </c>
      <c r="C102" s="53" t="str">
        <f>VLOOKUP(A102,'GIA BAN'!B98:F179,3,0)</f>
        <v>200gr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44">
        <f t="shared" si="6"/>
        <v>0</v>
      </c>
      <c r="W102" s="34">
        <f>VLOOKUP(A102,'GIA BAN'!B98:F194,5,0)*V102</f>
        <v>0</v>
      </c>
    </row>
    <row r="103" spans="1:23" ht="21.75" hidden="1" customHeight="1" x14ac:dyDescent="0.25">
      <c r="A103" s="81" t="s">
        <v>136</v>
      </c>
      <c r="B103" s="14" t="str">
        <f>VLOOKUP(A103,'GIA BAN'!B99:F180,2,0)</f>
        <v>Kẹo tổng hợp (túi)</v>
      </c>
      <c r="C103" s="53" t="str">
        <f>VLOOKUP(A103,'GIA BAN'!B99:F180,3,0)</f>
        <v>500gr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44">
        <f t="shared" si="6"/>
        <v>0</v>
      </c>
      <c r="W103" s="34">
        <f>VLOOKUP(A103,'GIA BAN'!B99:F195,5,0)*V103</f>
        <v>0</v>
      </c>
    </row>
    <row r="104" spans="1:23" ht="25.5" x14ac:dyDescent="0.25">
      <c r="A104" s="24"/>
      <c r="B104" s="24"/>
      <c r="C104" s="25"/>
      <c r="D104" s="23"/>
      <c r="E104" s="23"/>
      <c r="F104" s="23">
        <v>100</v>
      </c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>
        <v>150</v>
      </c>
      <c r="V104" s="23">
        <f>SUM(V8:V103)</f>
        <v>29470</v>
      </c>
      <c r="W104" s="23">
        <f>SUM(W8:W103)</f>
        <v>571412000</v>
      </c>
    </row>
  </sheetData>
  <autoFilter ref="A6:W104">
    <filterColumn colId="21">
      <filters>
        <filter val="1,140"/>
        <filter val="1,800"/>
        <filter val="1,950"/>
        <filter val="10"/>
        <filter val="120"/>
        <filter val="150"/>
        <filter val="2,550"/>
        <filter val="220"/>
        <filter val="25"/>
        <filter val="250"/>
        <filter val="270"/>
        <filter val="29,470"/>
        <filter val="30"/>
        <filter val="300"/>
        <filter val="320"/>
        <filter val="420"/>
        <filter val="450"/>
        <filter val="480"/>
        <filter val="50"/>
        <filter val="540"/>
        <filter val="550"/>
        <filter val="60"/>
        <filter val="660"/>
        <filter val="75"/>
        <filter val="780"/>
        <filter val="9,120"/>
      </filters>
    </filterColumn>
  </autoFilter>
  <mergeCells count="4">
    <mergeCell ref="A4:A5"/>
    <mergeCell ref="B4:B5"/>
    <mergeCell ref="C4:C5"/>
    <mergeCell ref="V4:W4"/>
  </mergeCells>
  <pageMargins left="0" right="0" top="0" bottom="0" header="0" footer="0"/>
  <pageSetup scale="44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-0.249977111117893"/>
  </sheetPr>
  <dimension ref="A1:Q104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1" sqref="C1:R1"/>
    </sheetView>
  </sheetViews>
  <sheetFormatPr defaultColWidth="9" defaultRowHeight="15" x14ac:dyDescent="0.25"/>
  <cols>
    <col min="1" max="1" width="8.140625" style="1" bestFit="1" customWidth="1"/>
    <col min="2" max="2" width="31.42578125" style="2" customWidth="1"/>
    <col min="3" max="3" width="10.85546875" style="2" customWidth="1"/>
    <col min="4" max="13" width="11.28515625" style="2" customWidth="1"/>
    <col min="14" max="14" width="11.5703125" style="2" bestFit="1" customWidth="1"/>
    <col min="15" max="15" width="11.5703125" style="2" customWidth="1"/>
    <col min="16" max="16" width="9.140625" style="2" customWidth="1"/>
    <col min="17" max="17" width="14.42578125" style="3" customWidth="1"/>
    <col min="18" max="16384" width="9" style="2"/>
  </cols>
  <sheetData>
    <row r="1" spans="1:17" ht="31.5" customHeight="1" x14ac:dyDescent="0.25">
      <c r="A1" s="11" t="s">
        <v>122</v>
      </c>
      <c r="B1" s="11"/>
      <c r="Q1" s="2"/>
    </row>
    <row r="2" spans="1:17" ht="31.5" customHeight="1" x14ac:dyDescent="0.25">
      <c r="A2" s="64" t="s">
        <v>243</v>
      </c>
      <c r="B2" s="65"/>
      <c r="C2" s="29" t="s">
        <v>144</v>
      </c>
      <c r="D2" s="12">
        <f>SUMPRODUCT('GIA BAN'!$F$4:$F$99,D8:D103)</f>
        <v>78309000</v>
      </c>
      <c r="E2" s="12">
        <f>SUMPRODUCT('GIA BAN'!$F$4:$F$99,E8:E103)</f>
        <v>31768000</v>
      </c>
      <c r="F2" s="12">
        <f>SUMPRODUCT('GIA BAN'!$F$4:$F$99,F8:F103)</f>
        <v>23667000</v>
      </c>
      <c r="G2" s="12">
        <f>SUMPRODUCT('GIA BAN'!$F$4:$F$99,G8:G103)</f>
        <v>13914000</v>
      </c>
      <c r="H2" s="12">
        <f>SUMPRODUCT('GIA BAN'!$F$4:$F$99,H8:H103)</f>
        <v>33696000</v>
      </c>
      <c r="I2" s="12">
        <f>SUMPRODUCT('GIA BAN'!$F$4:$F$99,I8:I103)</f>
        <v>51012000</v>
      </c>
      <c r="J2" s="12">
        <f>SUMPRODUCT('GIA BAN'!$F$4:$F$99,J8:J103)</f>
        <v>35698000</v>
      </c>
      <c r="K2" s="12">
        <f>SUMPRODUCT('GIA BAN'!$F$4:$F$99,K8:K103)</f>
        <v>46870000</v>
      </c>
      <c r="L2" s="12">
        <f>SUMPRODUCT('GIA BAN'!$F$4:$F$99,L8:L103)</f>
        <v>18585000</v>
      </c>
      <c r="M2" s="12">
        <f>SUMPRODUCT('GIA BAN'!$F$4:$F$99,M8:M103)</f>
        <v>22150000</v>
      </c>
      <c r="N2" s="12">
        <f>SUMPRODUCT('GIA BAN'!$F$4:$F$99,N8:N103)</f>
        <v>27152000</v>
      </c>
      <c r="O2" s="12">
        <f>SUMPRODUCT('GIA BAN'!$F$4:$F$99,O8:O103)</f>
        <v>25520000</v>
      </c>
      <c r="P2" s="26"/>
      <c r="Q2" s="49">
        <f>SUM(D2:O2)</f>
        <v>408341000</v>
      </c>
    </row>
    <row r="3" spans="1:17" ht="31.5" customHeight="1" x14ac:dyDescent="0.25">
      <c r="A3" s="16"/>
      <c r="B3" s="16"/>
      <c r="C3" s="30" t="s">
        <v>145</v>
      </c>
      <c r="D3" s="22">
        <f>D2-(D2*6%)</f>
        <v>73610460</v>
      </c>
      <c r="E3" s="22">
        <f t="shared" ref="E3:J3" si="0">E2-(E2*6%)</f>
        <v>29861920</v>
      </c>
      <c r="F3" s="22">
        <f t="shared" si="0"/>
        <v>22246980</v>
      </c>
      <c r="G3" s="22">
        <f t="shared" si="0"/>
        <v>13079160</v>
      </c>
      <c r="H3" s="22">
        <f t="shared" si="0"/>
        <v>31674240</v>
      </c>
      <c r="I3" s="22">
        <f t="shared" si="0"/>
        <v>47951280</v>
      </c>
      <c r="J3" s="22">
        <f t="shared" si="0"/>
        <v>33556120</v>
      </c>
      <c r="K3" s="22">
        <f t="shared" ref="K3:N3" si="1">K2-(K2*6%)</f>
        <v>44057800</v>
      </c>
      <c r="L3" s="22">
        <f t="shared" si="1"/>
        <v>17469900</v>
      </c>
      <c r="M3" s="22">
        <f t="shared" si="1"/>
        <v>20821000</v>
      </c>
      <c r="N3" s="22">
        <f t="shared" si="1"/>
        <v>25522880</v>
      </c>
      <c r="O3" s="22">
        <f t="shared" ref="O3" si="2">O2-(O2*6%)</f>
        <v>23988800</v>
      </c>
      <c r="P3" s="26"/>
      <c r="Q3" s="50">
        <f>SUM(D3:O3)</f>
        <v>383840540</v>
      </c>
    </row>
    <row r="4" spans="1:17" s="51" customFormat="1" ht="29.25" customHeight="1" x14ac:dyDescent="0.25">
      <c r="A4" s="101" t="s">
        <v>120</v>
      </c>
      <c r="B4" s="103" t="s">
        <v>0</v>
      </c>
      <c r="C4" s="105" t="s">
        <v>146</v>
      </c>
      <c r="D4" s="63">
        <v>42859</v>
      </c>
      <c r="E4" s="63">
        <v>42861</v>
      </c>
      <c r="F4" s="63">
        <v>42864</v>
      </c>
      <c r="G4" s="63">
        <v>42866</v>
      </c>
      <c r="H4" s="63">
        <v>42866</v>
      </c>
      <c r="I4" s="63">
        <v>42866</v>
      </c>
      <c r="J4" s="63">
        <v>42870</v>
      </c>
      <c r="K4" s="63">
        <v>42873</v>
      </c>
      <c r="L4" s="63">
        <v>42873</v>
      </c>
      <c r="M4" s="63">
        <v>42875</v>
      </c>
      <c r="N4" s="63">
        <v>42852</v>
      </c>
      <c r="O4" s="63"/>
      <c r="P4" s="107"/>
      <c r="Q4" s="107"/>
    </row>
    <row r="5" spans="1:17" s="51" customFormat="1" ht="29.25" customHeight="1" x14ac:dyDescent="0.25">
      <c r="A5" s="102"/>
      <c r="B5" s="104"/>
      <c r="C5" s="106"/>
      <c r="D5" s="62" t="s">
        <v>170</v>
      </c>
      <c r="E5" s="62" t="s">
        <v>171</v>
      </c>
      <c r="F5" s="62" t="s">
        <v>223</v>
      </c>
      <c r="G5" s="62" t="s">
        <v>224</v>
      </c>
      <c r="H5" s="62" t="s">
        <v>225</v>
      </c>
      <c r="I5" s="62" t="s">
        <v>226</v>
      </c>
      <c r="J5" s="62" t="s">
        <v>227</v>
      </c>
      <c r="K5" s="62" t="s">
        <v>228</v>
      </c>
      <c r="L5" s="62" t="s">
        <v>235</v>
      </c>
      <c r="M5" s="62" t="s">
        <v>236</v>
      </c>
      <c r="N5" s="62" t="s">
        <v>237</v>
      </c>
      <c r="O5" s="62" t="s">
        <v>267</v>
      </c>
      <c r="P5" s="68" t="s">
        <v>229</v>
      </c>
      <c r="Q5" s="67" t="s">
        <v>159</v>
      </c>
    </row>
    <row r="6" spans="1:17" s="51" customFormat="1" ht="15" customHeight="1" x14ac:dyDescent="0.25">
      <c r="A6" s="89">
        <v>1</v>
      </c>
      <c r="B6" s="90">
        <v>2</v>
      </c>
      <c r="C6" s="89">
        <v>3</v>
      </c>
      <c r="D6" s="90">
        <v>4</v>
      </c>
      <c r="E6" s="89">
        <v>5</v>
      </c>
      <c r="F6" s="90">
        <v>6</v>
      </c>
      <c r="G6" s="89">
        <v>7</v>
      </c>
      <c r="H6" s="90">
        <v>8</v>
      </c>
      <c r="I6" s="89">
        <v>9</v>
      </c>
      <c r="J6" s="90">
        <v>10</v>
      </c>
      <c r="K6" s="89">
        <v>11</v>
      </c>
      <c r="L6" s="90">
        <v>12</v>
      </c>
      <c r="M6" s="89">
        <v>13</v>
      </c>
      <c r="N6" s="90">
        <v>14</v>
      </c>
      <c r="O6" s="89">
        <v>15</v>
      </c>
      <c r="P6" s="90">
        <v>16</v>
      </c>
      <c r="Q6" s="89">
        <v>17</v>
      </c>
    </row>
    <row r="7" spans="1:17" s="51" customFormat="1" ht="21" hidden="1" customHeight="1" x14ac:dyDescent="0.25">
      <c r="A7" s="10"/>
      <c r="B7" s="45" t="s">
        <v>1</v>
      </c>
      <c r="C7" s="46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48"/>
      <c r="Q7" s="47"/>
    </row>
    <row r="8" spans="1:17" s="8" customFormat="1" ht="21" customHeight="1" x14ac:dyDescent="0.25">
      <c r="A8" s="9" t="s">
        <v>2</v>
      </c>
      <c r="B8" s="14" t="str">
        <f>VLOOKUP(A8,'GIA BAN'!B4:F79,2,0)</f>
        <v>Kẹo dừa sữa sầu riêng</v>
      </c>
      <c r="C8" s="53" t="str">
        <f>VLOOKUP(A8,'GIA BAN'!B4:F79,3,0)</f>
        <v>300gr</v>
      </c>
      <c r="D8" s="55">
        <v>250</v>
      </c>
      <c r="E8" s="55">
        <v>200</v>
      </c>
      <c r="F8" s="55">
        <v>200</v>
      </c>
      <c r="G8" s="55">
        <v>50</v>
      </c>
      <c r="H8" s="55">
        <v>300</v>
      </c>
      <c r="I8" s="55"/>
      <c r="J8" s="55"/>
      <c r="K8" s="55"/>
      <c r="L8" s="55">
        <v>200</v>
      </c>
      <c r="M8" s="55">
        <v>150</v>
      </c>
      <c r="N8" s="55">
        <v>200</v>
      </c>
      <c r="O8" s="55">
        <v>200</v>
      </c>
      <c r="P8" s="44">
        <f>SUM(D8:O8)</f>
        <v>1750</v>
      </c>
      <c r="Q8" s="34">
        <f>VLOOKUP(A8,'GIA BAN'!$B$4:$F$100,5,0)*P8</f>
        <v>40775000</v>
      </c>
    </row>
    <row r="9" spans="1:17" s="8" customFormat="1" ht="21" customHeight="1" x14ac:dyDescent="0.25">
      <c r="A9" s="9" t="s">
        <v>5</v>
      </c>
      <c r="B9" s="14" t="str">
        <f>VLOOKUP(A9,'GIA BAN'!B5:F80,2,0)</f>
        <v>Kẹo dừa sữa đậu phộng</v>
      </c>
      <c r="C9" s="53" t="str">
        <f>VLOOKUP(A9,'GIA BAN'!B5:F80,3,0)</f>
        <v>300gr</v>
      </c>
      <c r="D9" s="55">
        <v>200</v>
      </c>
      <c r="E9" s="55">
        <v>200</v>
      </c>
      <c r="F9" s="55">
        <v>100</v>
      </c>
      <c r="G9" s="55">
        <v>50</v>
      </c>
      <c r="H9" s="55">
        <v>300</v>
      </c>
      <c r="I9" s="53"/>
      <c r="J9" s="53">
        <v>250</v>
      </c>
      <c r="K9" s="53"/>
      <c r="L9" s="53"/>
      <c r="M9" s="53">
        <v>50</v>
      </c>
      <c r="N9" s="53">
        <v>200</v>
      </c>
      <c r="O9" s="53">
        <v>300</v>
      </c>
      <c r="P9" s="44">
        <f t="shared" ref="P9:P72" si="3">SUM(D9:O9)</f>
        <v>1650</v>
      </c>
      <c r="Q9" s="34">
        <f>VLOOKUP(A9,'GIA BAN'!$B$4:$F$100,5,0)*P9</f>
        <v>38445000</v>
      </c>
    </row>
    <row r="10" spans="1:17" s="8" customFormat="1" ht="21" customHeight="1" x14ac:dyDescent="0.25">
      <c r="A10" s="9" t="s">
        <v>7</v>
      </c>
      <c r="B10" s="14" t="str">
        <f>VLOOKUP(A10,'GIA BAN'!B6:F81,2,0)</f>
        <v>Kẹo dừa sữa lá dứa</v>
      </c>
      <c r="C10" s="53" t="str">
        <f>VLOOKUP(A10,'GIA BAN'!B6:F81,3,0)</f>
        <v>300gr</v>
      </c>
      <c r="D10" s="55">
        <v>250</v>
      </c>
      <c r="E10" s="55">
        <v>200</v>
      </c>
      <c r="F10" s="55">
        <v>250</v>
      </c>
      <c r="G10" s="55">
        <v>50</v>
      </c>
      <c r="H10" s="55">
        <v>300</v>
      </c>
      <c r="I10" s="53"/>
      <c r="J10" s="53">
        <v>250</v>
      </c>
      <c r="K10" s="53"/>
      <c r="L10" s="53">
        <v>350</v>
      </c>
      <c r="M10" s="53">
        <v>150</v>
      </c>
      <c r="N10" s="53">
        <v>200</v>
      </c>
      <c r="O10" s="53">
        <v>300</v>
      </c>
      <c r="P10" s="44">
        <f t="shared" si="3"/>
        <v>2300</v>
      </c>
      <c r="Q10" s="34">
        <f>VLOOKUP(A10,'GIA BAN'!$B$4:$F$100,5,0)*P10</f>
        <v>53590000</v>
      </c>
    </row>
    <row r="11" spans="1:17" s="8" customFormat="1" ht="21" customHeight="1" x14ac:dyDescent="0.25">
      <c r="A11" s="9" t="s">
        <v>9</v>
      </c>
      <c r="B11" s="14" t="str">
        <f>VLOOKUP(A11,'GIA BAN'!B7:F82,2,0)</f>
        <v>Kẹo dừa sữa sầu riêng/ đậu phộng</v>
      </c>
      <c r="C11" s="53" t="str">
        <f>VLOOKUP(A11,'GIA BAN'!B7:F82,3,0)</f>
        <v>300gr</v>
      </c>
      <c r="D11" s="55">
        <v>250</v>
      </c>
      <c r="E11" s="55">
        <v>200</v>
      </c>
      <c r="F11" s="55">
        <v>200</v>
      </c>
      <c r="G11" s="55">
        <v>50</v>
      </c>
      <c r="H11" s="55">
        <v>300</v>
      </c>
      <c r="I11" s="53"/>
      <c r="J11" s="53">
        <v>250</v>
      </c>
      <c r="K11" s="53"/>
      <c r="L11" s="53">
        <v>200</v>
      </c>
      <c r="M11" s="53"/>
      <c r="N11" s="53">
        <v>200</v>
      </c>
      <c r="O11" s="53">
        <v>200</v>
      </c>
      <c r="P11" s="44">
        <f t="shared" si="3"/>
        <v>1850</v>
      </c>
      <c r="Q11" s="34">
        <f>VLOOKUP(A11,'GIA BAN'!$B$4:$F$100,5,0)*P11</f>
        <v>43105000</v>
      </c>
    </row>
    <row r="12" spans="1:17" s="8" customFormat="1" ht="21" customHeight="1" x14ac:dyDescent="0.25">
      <c r="A12" s="9" t="s">
        <v>11</v>
      </c>
      <c r="B12" s="14" t="str">
        <f>VLOOKUP(A12,'GIA BAN'!B8:F83,2,0)</f>
        <v>Kẹo dừa  béo</v>
      </c>
      <c r="C12" s="53" t="str">
        <f>VLOOKUP(A12,'GIA BAN'!B8:F83,3,0)</f>
        <v>400gr</v>
      </c>
      <c r="D12" s="55"/>
      <c r="E12" s="55"/>
      <c r="F12" s="55"/>
      <c r="G12" s="55"/>
      <c r="H12" s="55"/>
      <c r="I12" s="53"/>
      <c r="J12" s="53">
        <v>100</v>
      </c>
      <c r="K12" s="53"/>
      <c r="L12" s="53"/>
      <c r="M12" s="53"/>
      <c r="N12" s="53"/>
      <c r="O12" s="53"/>
      <c r="P12" s="44">
        <f t="shared" si="3"/>
        <v>100</v>
      </c>
      <c r="Q12" s="34">
        <f>VLOOKUP(A12,'GIA BAN'!$B$4:$F$100,5,0)*P12</f>
        <v>2850000</v>
      </c>
    </row>
    <row r="13" spans="1:17" s="8" customFormat="1" ht="21" hidden="1" customHeight="1" x14ac:dyDescent="0.25">
      <c r="A13" s="9" t="s">
        <v>14</v>
      </c>
      <c r="B13" s="14" t="str">
        <f>VLOOKUP(A13,'GIA BAN'!B9:F84,2,0)</f>
        <v>Kẹo dừa sữa sầu riêng/ đậu phộng</v>
      </c>
      <c r="C13" s="53" t="str">
        <f>VLOOKUP(A13,'GIA BAN'!B9:F84,3,0)</f>
        <v>400gr</v>
      </c>
      <c r="D13" s="55"/>
      <c r="E13" s="55"/>
      <c r="F13" s="55"/>
      <c r="G13" s="55"/>
      <c r="H13" s="55"/>
      <c r="I13" s="53"/>
      <c r="J13" s="53"/>
      <c r="K13" s="53"/>
      <c r="L13" s="53"/>
      <c r="M13" s="53"/>
      <c r="N13" s="53"/>
      <c r="O13" s="53"/>
      <c r="P13" s="44">
        <f t="shared" si="3"/>
        <v>0</v>
      </c>
      <c r="Q13" s="34">
        <f>VLOOKUP(A13,'GIA BAN'!$B$4:$F$100,5,0)*P13</f>
        <v>0</v>
      </c>
    </row>
    <row r="14" spans="1:17" s="8" customFormat="1" ht="21" customHeight="1" x14ac:dyDescent="0.25">
      <c r="A14" s="9" t="s">
        <v>15</v>
      </c>
      <c r="B14" s="14" t="str">
        <f>VLOOKUP(A14,'GIA BAN'!B10:F85,2,0)</f>
        <v>Kẹo dừa sữa sầu riêng</v>
      </c>
      <c r="C14" s="53" t="str">
        <f>VLOOKUP(A14,'GIA BAN'!B10:F85,3,0)</f>
        <v>500gr</v>
      </c>
      <c r="D14" s="55"/>
      <c r="E14" s="55"/>
      <c r="F14" s="55"/>
      <c r="G14" s="55"/>
      <c r="H14" s="55"/>
      <c r="I14" s="53"/>
      <c r="J14" s="53"/>
      <c r="K14" s="53">
        <v>200</v>
      </c>
      <c r="L14" s="53"/>
      <c r="M14" s="53"/>
      <c r="N14" s="53"/>
      <c r="O14" s="53"/>
      <c r="P14" s="44">
        <f t="shared" si="3"/>
        <v>200</v>
      </c>
      <c r="Q14" s="34">
        <f>VLOOKUP(A14,'GIA BAN'!$B$4:$F$100,5,0)*P14</f>
        <v>7400000</v>
      </c>
    </row>
    <row r="15" spans="1:17" s="8" customFormat="1" ht="21" customHeight="1" x14ac:dyDescent="0.25">
      <c r="A15" s="9" t="s">
        <v>17</v>
      </c>
      <c r="B15" s="14" t="str">
        <f>VLOOKUP(A15,'GIA BAN'!B11:F92,2,0)</f>
        <v>Kẹo dừa sữa sầu riêng/ đậu phộng</v>
      </c>
      <c r="C15" s="53" t="str">
        <f>VLOOKUP(A15,'GIA BAN'!B11:F92,3,0)</f>
        <v>500gr</v>
      </c>
      <c r="D15" s="55"/>
      <c r="E15" s="55"/>
      <c r="F15" s="55"/>
      <c r="G15" s="55"/>
      <c r="H15" s="55"/>
      <c r="I15" s="53"/>
      <c r="J15" s="53"/>
      <c r="K15" s="53">
        <v>200</v>
      </c>
      <c r="L15" s="53"/>
      <c r="M15" s="53"/>
      <c r="N15" s="53"/>
      <c r="O15" s="53"/>
      <c r="P15" s="44">
        <f t="shared" si="3"/>
        <v>200</v>
      </c>
      <c r="Q15" s="34">
        <f>VLOOKUP(A15,'GIA BAN'!$B$4:$F$100,5,0)*P15</f>
        <v>7400000</v>
      </c>
    </row>
    <row r="16" spans="1:17" s="8" customFormat="1" ht="21" customHeight="1" x14ac:dyDescent="0.25">
      <c r="A16" s="9" t="s">
        <v>18</v>
      </c>
      <c r="B16" s="14" t="str">
        <f>VLOOKUP(A16,'GIA BAN'!B12:F93,2,0)</f>
        <v>Kẹo dừa sữa sầu riêng/ lá dứa</v>
      </c>
      <c r="C16" s="53" t="str">
        <f>VLOOKUP(A16,'GIA BAN'!B12:F93,3,0)</f>
        <v>500gr</v>
      </c>
      <c r="D16" s="55"/>
      <c r="E16" s="55"/>
      <c r="F16" s="55"/>
      <c r="G16" s="55"/>
      <c r="H16" s="55"/>
      <c r="I16" s="53"/>
      <c r="J16" s="53"/>
      <c r="K16" s="53">
        <v>200</v>
      </c>
      <c r="L16" s="53"/>
      <c r="M16" s="53"/>
      <c r="N16" s="53"/>
      <c r="O16" s="53"/>
      <c r="P16" s="44">
        <f t="shared" si="3"/>
        <v>200</v>
      </c>
      <c r="Q16" s="34">
        <f>VLOOKUP(A16,'GIA BAN'!$B$4:$F$100,5,0)*P16</f>
        <v>7400000</v>
      </c>
    </row>
    <row r="17" spans="1:17" s="51" customFormat="1" ht="21" hidden="1" customHeight="1" x14ac:dyDescent="0.25">
      <c r="A17" s="9"/>
      <c r="B17" s="10" t="s">
        <v>20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44">
        <f t="shared" si="3"/>
        <v>0</v>
      </c>
      <c r="Q17" s="34"/>
    </row>
    <row r="18" spans="1:17" s="51" customFormat="1" ht="21" hidden="1" customHeight="1" x14ac:dyDescent="0.25">
      <c r="A18" s="9" t="s">
        <v>21</v>
      </c>
      <c r="B18" s="14" t="str">
        <f>VLOOKUP(A18,'GIA BAN'!B14:F99,2,0)</f>
        <v>Kẹo dừa sầu riêng</v>
      </c>
      <c r="C18" s="53" t="str">
        <f>VLOOKUP(A18,'GIA BAN'!B14:F99,3,0)</f>
        <v>400gr</v>
      </c>
      <c r="D18" s="55"/>
      <c r="E18" s="55"/>
      <c r="F18" s="55"/>
      <c r="G18" s="55"/>
      <c r="H18" s="55"/>
      <c r="I18" s="53"/>
      <c r="J18" s="53"/>
      <c r="K18" s="53"/>
      <c r="L18" s="53"/>
      <c r="M18" s="53"/>
      <c r="N18" s="53"/>
      <c r="O18" s="53"/>
      <c r="P18" s="44">
        <f t="shared" si="3"/>
        <v>0</v>
      </c>
      <c r="Q18" s="34">
        <f>VLOOKUP(A18,'GIA BAN'!$B$4:$F$100,5,0)*P18</f>
        <v>0</v>
      </c>
    </row>
    <row r="19" spans="1:17" s="51" customFormat="1" ht="21" hidden="1" customHeight="1" x14ac:dyDescent="0.25">
      <c r="A19" s="9" t="s">
        <v>23</v>
      </c>
      <c r="B19" s="14" t="str">
        <f>VLOOKUP(A19,'GIA BAN'!B15:F99,2,0)</f>
        <v>Kẹo dừa sầu riêng / đậu phộng</v>
      </c>
      <c r="C19" s="53" t="str">
        <f>VLOOKUP(A19,'GIA BAN'!B15:F99,3,0)</f>
        <v>400gr</v>
      </c>
      <c r="D19" s="55"/>
      <c r="E19" s="55"/>
      <c r="F19" s="55"/>
      <c r="G19" s="55"/>
      <c r="H19" s="55"/>
      <c r="I19" s="53"/>
      <c r="J19" s="53"/>
      <c r="K19" s="53"/>
      <c r="L19" s="53"/>
      <c r="M19" s="53"/>
      <c r="N19" s="53"/>
      <c r="O19" s="53"/>
      <c r="P19" s="44">
        <f t="shared" si="3"/>
        <v>0</v>
      </c>
      <c r="Q19" s="34">
        <f>VLOOKUP(A19,'GIA BAN'!$B$4:$F$100,5,0)*P19</f>
        <v>0</v>
      </c>
    </row>
    <row r="20" spans="1:17" s="51" customFormat="1" ht="21" hidden="1" customHeight="1" x14ac:dyDescent="0.25">
      <c r="A20" s="9" t="s">
        <v>25</v>
      </c>
      <c r="B20" s="14" t="str">
        <f>VLOOKUP(A20,'GIA BAN'!B16:F99,2,0)</f>
        <v>Kẹo dừa sầu riêng / lá dứa</v>
      </c>
      <c r="C20" s="53" t="str">
        <f>VLOOKUP(A20,'GIA BAN'!B16:F99,3,0)</f>
        <v>400gr</v>
      </c>
      <c r="D20" s="55"/>
      <c r="E20" s="55"/>
      <c r="F20" s="55"/>
      <c r="G20" s="55"/>
      <c r="H20" s="55"/>
      <c r="I20" s="53"/>
      <c r="J20" s="53"/>
      <c r="K20" s="53"/>
      <c r="L20" s="53"/>
      <c r="M20" s="53"/>
      <c r="N20" s="53"/>
      <c r="O20" s="53"/>
      <c r="P20" s="44">
        <f t="shared" si="3"/>
        <v>0</v>
      </c>
      <c r="Q20" s="34">
        <f>VLOOKUP(A20,'GIA BAN'!$B$4:$F$100,5,0)*P20</f>
        <v>0</v>
      </c>
    </row>
    <row r="21" spans="1:17" s="51" customFormat="1" ht="21" hidden="1" customHeight="1" x14ac:dyDescent="0.25">
      <c r="A21" s="9" t="s">
        <v>27</v>
      </c>
      <c r="B21" s="14" t="str">
        <f>VLOOKUP(A21,'GIA BAN'!B17:F99,2,0)</f>
        <v xml:space="preserve">Kẹo dừa sữa ca cao </v>
      </c>
      <c r="C21" s="53" t="str">
        <f>VLOOKUP(A21,'GIA BAN'!B17:F99,3,0)</f>
        <v>400gr</v>
      </c>
      <c r="D21" s="55"/>
      <c r="E21" s="55"/>
      <c r="F21" s="55"/>
      <c r="G21" s="55"/>
      <c r="H21" s="55"/>
      <c r="I21" s="53"/>
      <c r="J21" s="53"/>
      <c r="K21" s="53"/>
      <c r="L21" s="53"/>
      <c r="M21" s="53"/>
      <c r="N21" s="53"/>
      <c r="O21" s="53"/>
      <c r="P21" s="44">
        <f t="shared" si="3"/>
        <v>0</v>
      </c>
      <c r="Q21" s="34">
        <f>VLOOKUP(A21,'GIA BAN'!$B$4:$F$100,5,0)*P21</f>
        <v>0</v>
      </c>
    </row>
    <row r="22" spans="1:17" s="51" customFormat="1" ht="21" hidden="1" customHeight="1" x14ac:dyDescent="0.25">
      <c r="A22" s="9" t="s">
        <v>29</v>
      </c>
      <c r="B22" s="14" t="str">
        <f>VLOOKUP(A22,'GIA BAN'!B18:F99,2,0)</f>
        <v>Kẹo dừa  béo</v>
      </c>
      <c r="C22" s="53" t="str">
        <f>VLOOKUP(A22,'GIA BAN'!B18:F99,3,0)</f>
        <v>400gr</v>
      </c>
      <c r="D22" s="55"/>
      <c r="E22" s="55"/>
      <c r="F22" s="55"/>
      <c r="G22" s="55"/>
      <c r="H22" s="55"/>
      <c r="I22" s="53"/>
      <c r="J22" s="53"/>
      <c r="K22" s="53"/>
      <c r="L22" s="53"/>
      <c r="M22" s="53"/>
      <c r="N22" s="53"/>
      <c r="O22" s="53"/>
      <c r="P22" s="44">
        <f t="shared" si="3"/>
        <v>0</v>
      </c>
      <c r="Q22" s="34">
        <f>VLOOKUP(A22,'GIA BAN'!$B$4:$F$100,5,0)*P22</f>
        <v>0</v>
      </c>
    </row>
    <row r="23" spans="1:17" s="51" customFormat="1" ht="21" hidden="1" customHeight="1" x14ac:dyDescent="0.25">
      <c r="A23" s="15" t="s">
        <v>123</v>
      </c>
      <c r="B23" s="87" t="str">
        <f>VLOOKUP(A23,'GIA BAN'!B19:F100,2,0)</f>
        <v>Kẹo dừa sầu riêng</v>
      </c>
      <c r="C23" s="79" t="str">
        <f>VLOOKUP(A23,'GIA BAN'!B19:F100,3,0)</f>
        <v>450gr</v>
      </c>
      <c r="D23" s="55"/>
      <c r="E23" s="55"/>
      <c r="F23" s="55"/>
      <c r="G23" s="55"/>
      <c r="H23" s="55"/>
      <c r="I23" s="53"/>
      <c r="J23" s="53"/>
      <c r="K23" s="53"/>
      <c r="L23" s="53"/>
      <c r="M23" s="53"/>
      <c r="N23" s="53"/>
      <c r="O23" s="53"/>
      <c r="P23" s="44">
        <f t="shared" si="3"/>
        <v>0</v>
      </c>
      <c r="Q23" s="34">
        <f>VLOOKUP(A23,'GIA BAN'!$B$4:$F$100,5,0)*P23</f>
        <v>0</v>
      </c>
    </row>
    <row r="24" spans="1:17" s="51" customFormat="1" ht="21" hidden="1" customHeight="1" x14ac:dyDescent="0.25">
      <c r="A24" s="15" t="s">
        <v>124</v>
      </c>
      <c r="B24" s="87" t="str">
        <f>VLOOKUP(A24,'GIA BAN'!B20:F101,2,0)</f>
        <v>Kẹo dừa sầu riêng / đậu phộng</v>
      </c>
      <c r="C24" s="79" t="str">
        <f>VLOOKUP(A24,'GIA BAN'!B20:F101,3,0)</f>
        <v>450gr</v>
      </c>
      <c r="D24" s="55"/>
      <c r="E24" s="55"/>
      <c r="F24" s="55"/>
      <c r="G24" s="55"/>
      <c r="H24" s="55"/>
      <c r="I24" s="53"/>
      <c r="J24" s="53"/>
      <c r="K24" s="53"/>
      <c r="L24" s="53"/>
      <c r="M24" s="53"/>
      <c r="N24" s="53"/>
      <c r="O24" s="53"/>
      <c r="P24" s="44">
        <f t="shared" si="3"/>
        <v>0</v>
      </c>
      <c r="Q24" s="34">
        <f>VLOOKUP(A24,'GIA BAN'!$B$4:$F$100,5,0)*P24</f>
        <v>0</v>
      </c>
    </row>
    <row r="25" spans="1:17" s="51" customFormat="1" ht="21" hidden="1" customHeight="1" x14ac:dyDescent="0.25">
      <c r="A25" s="15" t="s">
        <v>125</v>
      </c>
      <c r="B25" s="87" t="str">
        <f>VLOOKUP(A25,'GIA BAN'!B21:F102,2,0)</f>
        <v>Kẹo dừa sầu riêng / lá dứa</v>
      </c>
      <c r="C25" s="79" t="str">
        <f>VLOOKUP(A25,'GIA BAN'!B21:F102,3,0)</f>
        <v>450gr</v>
      </c>
      <c r="D25" s="55"/>
      <c r="E25" s="55"/>
      <c r="F25" s="55"/>
      <c r="G25" s="55"/>
      <c r="H25" s="55"/>
      <c r="I25" s="53"/>
      <c r="J25" s="53"/>
      <c r="K25" s="53"/>
      <c r="L25" s="53"/>
      <c r="M25" s="53"/>
      <c r="N25" s="53"/>
      <c r="O25" s="53"/>
      <c r="P25" s="44">
        <f t="shared" si="3"/>
        <v>0</v>
      </c>
      <c r="Q25" s="34">
        <f>VLOOKUP(A25,'GIA BAN'!$B$4:$F$100,5,0)*P25</f>
        <v>0</v>
      </c>
    </row>
    <row r="26" spans="1:17" s="51" customFormat="1" ht="21" hidden="1" customHeight="1" x14ac:dyDescent="0.25">
      <c r="A26" s="15" t="s">
        <v>126</v>
      </c>
      <c r="B26" s="87" t="str">
        <f>VLOOKUP(A26,'GIA BAN'!B22:F103,2,0)</f>
        <v xml:space="preserve">Kẹo dừa sữa ca cao </v>
      </c>
      <c r="C26" s="79" t="str">
        <f>VLOOKUP(A26,'GIA BAN'!B22:F103,3,0)</f>
        <v>450gr</v>
      </c>
      <c r="D26" s="55"/>
      <c r="E26" s="55"/>
      <c r="F26" s="55"/>
      <c r="G26" s="55"/>
      <c r="H26" s="55"/>
      <c r="I26" s="53"/>
      <c r="J26" s="53"/>
      <c r="K26" s="53"/>
      <c r="L26" s="53"/>
      <c r="M26" s="53"/>
      <c r="N26" s="53"/>
      <c r="O26" s="53"/>
      <c r="P26" s="44">
        <f t="shared" si="3"/>
        <v>0</v>
      </c>
      <c r="Q26" s="34">
        <f>VLOOKUP(A26,'GIA BAN'!$B$4:$F$100,5,0)*P26</f>
        <v>0</v>
      </c>
    </row>
    <row r="27" spans="1:17" s="51" customFormat="1" ht="21" hidden="1" customHeight="1" x14ac:dyDescent="0.25">
      <c r="A27" s="15" t="s">
        <v>127</v>
      </c>
      <c r="B27" s="87" t="str">
        <f>VLOOKUP(A27,'GIA BAN'!B23:F104,2,0)</f>
        <v>Kẹo dừa  béo</v>
      </c>
      <c r="C27" s="79" t="str">
        <f>VLOOKUP(A27,'GIA BAN'!B23:F104,3,0)</f>
        <v>450gr</v>
      </c>
      <c r="D27" s="55"/>
      <c r="E27" s="55"/>
      <c r="F27" s="55"/>
      <c r="G27" s="55"/>
      <c r="H27" s="55"/>
      <c r="I27" s="53"/>
      <c r="J27" s="53"/>
      <c r="K27" s="53"/>
      <c r="L27" s="53"/>
      <c r="M27" s="53"/>
      <c r="N27" s="53"/>
      <c r="O27" s="53"/>
      <c r="P27" s="44">
        <f t="shared" si="3"/>
        <v>0</v>
      </c>
      <c r="Q27" s="34">
        <f>VLOOKUP(A27,'GIA BAN'!$B$4:$F$100,5,0)*P27</f>
        <v>0</v>
      </c>
    </row>
    <row r="28" spans="1:17" s="51" customFormat="1" ht="21" hidden="1" customHeight="1" x14ac:dyDescent="0.25">
      <c r="A28" s="9" t="s">
        <v>30</v>
      </c>
      <c r="B28" s="14" t="str">
        <f>VLOOKUP(A28,'GIA BAN'!B24:F105,2,0)</f>
        <v>Kẹo dừa thập cẩm viên lớn</v>
      </c>
      <c r="C28" s="53" t="str">
        <f>VLOOKUP(A28,'GIA BAN'!B24:F105,3,0)</f>
        <v>540gr</v>
      </c>
      <c r="D28" s="55"/>
      <c r="E28" s="55"/>
      <c r="F28" s="55"/>
      <c r="G28" s="55"/>
      <c r="H28" s="55"/>
      <c r="I28" s="53"/>
      <c r="J28" s="53"/>
      <c r="K28" s="53"/>
      <c r="L28" s="53"/>
      <c r="M28" s="53"/>
      <c r="N28" s="53"/>
      <c r="O28" s="53"/>
      <c r="P28" s="44">
        <f t="shared" si="3"/>
        <v>0</v>
      </c>
      <c r="Q28" s="34">
        <f>VLOOKUP(A28,'GIA BAN'!$B$4:$F$100,5,0)*P28</f>
        <v>0</v>
      </c>
    </row>
    <row r="29" spans="1:17" s="51" customFormat="1" ht="21" hidden="1" customHeight="1" x14ac:dyDescent="0.25">
      <c r="A29" s="9"/>
      <c r="B29" s="10" t="s">
        <v>33</v>
      </c>
      <c r="C29" s="53"/>
      <c r="D29" s="55"/>
      <c r="E29" s="55"/>
      <c r="F29" s="55"/>
      <c r="G29" s="55"/>
      <c r="H29" s="55"/>
      <c r="I29" s="53"/>
      <c r="J29" s="53"/>
      <c r="K29" s="53"/>
      <c r="L29" s="53"/>
      <c r="M29" s="53"/>
      <c r="N29" s="53"/>
      <c r="O29" s="53"/>
      <c r="P29" s="44">
        <f t="shared" si="3"/>
        <v>0</v>
      </c>
      <c r="Q29" s="34"/>
    </row>
    <row r="30" spans="1:17" s="51" customFormat="1" ht="21" customHeight="1" x14ac:dyDescent="0.25">
      <c r="A30" s="9" t="s">
        <v>34</v>
      </c>
      <c r="B30" s="14" t="str">
        <f>VLOOKUP(A30,'GIA BAN'!B26:F107,2,0)</f>
        <v>Kẹo dừa dẻo sầu riêng</v>
      </c>
      <c r="C30" s="53" t="str">
        <f>VLOOKUP(A30,'GIA BAN'!B26:F107,3,0)</f>
        <v>250gr</v>
      </c>
      <c r="D30" s="55">
        <v>160</v>
      </c>
      <c r="E30" s="55"/>
      <c r="F30" s="55"/>
      <c r="G30" s="55"/>
      <c r="H30" s="55"/>
      <c r="I30" s="53"/>
      <c r="J30" s="53"/>
      <c r="K30" s="53"/>
      <c r="L30" s="53"/>
      <c r="M30" s="53"/>
      <c r="N30" s="53">
        <v>80</v>
      </c>
      <c r="O30" s="53"/>
      <c r="P30" s="44">
        <f t="shared" si="3"/>
        <v>240</v>
      </c>
      <c r="Q30" s="34">
        <f>VLOOKUP(A30,'GIA BAN'!$B$4:$F$100,5,0)*P30</f>
        <v>6432000</v>
      </c>
    </row>
    <row r="31" spans="1:17" s="51" customFormat="1" ht="21" customHeight="1" x14ac:dyDescent="0.25">
      <c r="A31" s="9" t="s">
        <v>37</v>
      </c>
      <c r="B31" s="14" t="str">
        <f>VLOOKUP(A31,'GIA BAN'!B27:F108,2,0)</f>
        <v>Kẹo dừa dẻo đậu phộng -béo</v>
      </c>
      <c r="C31" s="53" t="str">
        <f>VLOOKUP(A31,'GIA BAN'!B27:F108,3,0)</f>
        <v>250gr</v>
      </c>
      <c r="D31" s="55">
        <v>160</v>
      </c>
      <c r="E31" s="55"/>
      <c r="F31" s="55"/>
      <c r="G31" s="55"/>
      <c r="H31" s="55"/>
      <c r="I31" s="53"/>
      <c r="J31" s="53"/>
      <c r="K31" s="53"/>
      <c r="L31" s="53"/>
      <c r="M31" s="53"/>
      <c r="N31" s="53">
        <v>80</v>
      </c>
      <c r="O31" s="53"/>
      <c r="P31" s="44">
        <f t="shared" si="3"/>
        <v>240</v>
      </c>
      <c r="Q31" s="34">
        <f>VLOOKUP(A31,'GIA BAN'!$B$4:$F$100,5,0)*P31</f>
        <v>6432000</v>
      </c>
    </row>
    <row r="32" spans="1:17" s="51" customFormat="1" ht="21" customHeight="1" x14ac:dyDescent="0.25">
      <c r="A32" s="9" t="s">
        <v>39</v>
      </c>
      <c r="B32" s="14" t="str">
        <f>VLOOKUP(A32,'GIA BAN'!B28:F109,2,0)</f>
        <v>Kẹo dừa dẻo lá dứa</v>
      </c>
      <c r="C32" s="53" t="str">
        <f>VLOOKUP(A32,'GIA BAN'!B28:F109,3,0)</f>
        <v>250gr</v>
      </c>
      <c r="D32" s="55">
        <v>160</v>
      </c>
      <c r="E32" s="55"/>
      <c r="F32" s="55"/>
      <c r="G32" s="55"/>
      <c r="H32" s="55"/>
      <c r="I32" s="53"/>
      <c r="J32" s="53"/>
      <c r="K32" s="53"/>
      <c r="L32" s="53"/>
      <c r="M32" s="53"/>
      <c r="N32" s="53">
        <v>80</v>
      </c>
      <c r="O32" s="53"/>
      <c r="P32" s="44">
        <f t="shared" si="3"/>
        <v>240</v>
      </c>
      <c r="Q32" s="34">
        <f>VLOOKUP(A32,'GIA BAN'!$B$4:$F$100,5,0)*P32</f>
        <v>6336000</v>
      </c>
    </row>
    <row r="33" spans="1:17" s="51" customFormat="1" ht="21" customHeight="1" x14ac:dyDescent="0.25">
      <c r="A33" s="9" t="s">
        <v>41</v>
      </c>
      <c r="B33" s="14" t="str">
        <f>VLOOKUP(A33,'GIA BAN'!B29:F110,2,0)</f>
        <v>Kẹo dừa dẻo môn</v>
      </c>
      <c r="C33" s="53" t="str">
        <f>VLOOKUP(A33,'GIA BAN'!B29:F110,3,0)</f>
        <v>250gr</v>
      </c>
      <c r="D33" s="55">
        <v>160</v>
      </c>
      <c r="E33" s="55"/>
      <c r="F33" s="55"/>
      <c r="G33" s="55"/>
      <c r="H33" s="55"/>
      <c r="I33" s="53"/>
      <c r="J33" s="53"/>
      <c r="K33" s="53"/>
      <c r="L33" s="53"/>
      <c r="M33" s="53"/>
      <c r="N33" s="53">
        <v>80</v>
      </c>
      <c r="O33" s="53"/>
      <c r="P33" s="44">
        <f t="shared" si="3"/>
        <v>240</v>
      </c>
      <c r="Q33" s="34">
        <f>VLOOKUP(A33,'GIA BAN'!$B$4:$F$100,5,0)*P33</f>
        <v>6336000</v>
      </c>
    </row>
    <row r="34" spans="1:17" s="51" customFormat="1" ht="21" customHeight="1" x14ac:dyDescent="0.25">
      <c r="A34" s="9" t="s">
        <v>43</v>
      </c>
      <c r="B34" s="14" t="str">
        <f>VLOOKUP(A34,'GIA BAN'!B30:F111,2,0)</f>
        <v xml:space="preserve">Kẹo dẻo thập cẩm </v>
      </c>
      <c r="C34" s="53" t="str">
        <f>VLOOKUP(A34,'GIA BAN'!B30:F111,3,0)</f>
        <v>250gr</v>
      </c>
      <c r="D34" s="55"/>
      <c r="E34" s="55"/>
      <c r="F34" s="55"/>
      <c r="G34" s="55"/>
      <c r="H34" s="55"/>
      <c r="I34" s="53">
        <v>200</v>
      </c>
      <c r="J34" s="53"/>
      <c r="K34" s="53"/>
      <c r="L34" s="53"/>
      <c r="M34" s="53"/>
      <c r="N34" s="53"/>
      <c r="O34" s="53"/>
      <c r="P34" s="44">
        <f t="shared" si="3"/>
        <v>200</v>
      </c>
      <c r="Q34" s="34">
        <f>VLOOKUP(A34,'GIA BAN'!$B$4:$F$100,5,0)*P34</f>
        <v>5280000</v>
      </c>
    </row>
    <row r="35" spans="1:17" s="51" customFormat="1" ht="21" hidden="1" customHeight="1" x14ac:dyDescent="0.25">
      <c r="A35" s="9"/>
      <c r="B35" s="10" t="s">
        <v>45</v>
      </c>
      <c r="C35" s="53"/>
      <c r="D35" s="55"/>
      <c r="E35" s="55"/>
      <c r="F35" s="55"/>
      <c r="G35" s="55"/>
      <c r="H35" s="55"/>
      <c r="I35" s="53"/>
      <c r="J35" s="53"/>
      <c r="K35" s="53"/>
      <c r="L35" s="53"/>
      <c r="M35" s="53"/>
      <c r="N35" s="53"/>
      <c r="O35" s="53"/>
      <c r="P35" s="44">
        <f t="shared" si="3"/>
        <v>0</v>
      </c>
      <c r="Q35" s="34"/>
    </row>
    <row r="36" spans="1:17" s="51" customFormat="1" ht="21" customHeight="1" x14ac:dyDescent="0.25">
      <c r="A36" s="9" t="s">
        <v>46</v>
      </c>
      <c r="B36" s="14" t="str">
        <f>VLOOKUP(A36,'GIA BAN'!B32:F113,2,0)</f>
        <v>Kẹo dừa sữa sầu riêng - 40viên</v>
      </c>
      <c r="C36" s="53" t="str">
        <f>VLOOKUP(A36,'GIA BAN'!B32:F113,3,0)</f>
        <v>200gr</v>
      </c>
      <c r="D36" s="55"/>
      <c r="E36" s="55"/>
      <c r="F36" s="55"/>
      <c r="G36" s="55">
        <v>180</v>
      </c>
      <c r="H36" s="55"/>
      <c r="I36" s="53"/>
      <c r="J36" s="53"/>
      <c r="K36" s="53"/>
      <c r="L36" s="53"/>
      <c r="M36" s="53"/>
      <c r="N36" s="53"/>
      <c r="O36" s="53"/>
      <c r="P36" s="44">
        <f t="shared" si="3"/>
        <v>180</v>
      </c>
      <c r="Q36" s="34">
        <f>VLOOKUP(A36,'GIA BAN'!$B$4:$F$100,5,0)*P36</f>
        <v>2754000</v>
      </c>
    </row>
    <row r="37" spans="1:17" s="51" customFormat="1" ht="21" customHeight="1" x14ac:dyDescent="0.25">
      <c r="A37" s="9" t="s">
        <v>49</v>
      </c>
      <c r="B37" s="14" t="str">
        <f>VLOOKUP(A37,'GIA BAN'!B33:F114,2,0)</f>
        <v>Kẹo dừa sữa ca cao - 40viên</v>
      </c>
      <c r="C37" s="53" t="str">
        <f>VLOOKUP(A37,'GIA BAN'!B33:F114,3,0)</f>
        <v>200gr</v>
      </c>
      <c r="D37" s="55"/>
      <c r="E37" s="55"/>
      <c r="F37" s="55"/>
      <c r="G37" s="55">
        <v>90</v>
      </c>
      <c r="H37" s="55"/>
      <c r="I37" s="53"/>
      <c r="J37" s="53"/>
      <c r="K37" s="53"/>
      <c r="L37" s="53"/>
      <c r="M37" s="53"/>
      <c r="N37" s="53"/>
      <c r="O37" s="53"/>
      <c r="P37" s="44">
        <f t="shared" si="3"/>
        <v>90</v>
      </c>
      <c r="Q37" s="34">
        <f>VLOOKUP(A37,'GIA BAN'!$B$4:$F$100,5,0)*P37</f>
        <v>1350000</v>
      </c>
    </row>
    <row r="38" spans="1:17" s="51" customFormat="1" ht="21" customHeight="1" x14ac:dyDescent="0.25">
      <c r="A38" s="9" t="s">
        <v>51</v>
      </c>
      <c r="B38" s="14" t="str">
        <f>VLOOKUP(A38,'GIA BAN'!B34:F115,2,0)</f>
        <v>Kẹo dừa sữa lá dứa - 40viên</v>
      </c>
      <c r="C38" s="53" t="str">
        <f>VLOOKUP(A38,'GIA BAN'!B34:F115,3,0)</f>
        <v>200gr</v>
      </c>
      <c r="D38" s="55"/>
      <c r="E38" s="55"/>
      <c r="F38" s="55"/>
      <c r="G38" s="55">
        <v>180</v>
      </c>
      <c r="H38" s="55"/>
      <c r="I38" s="53"/>
      <c r="J38" s="53"/>
      <c r="K38" s="53"/>
      <c r="L38" s="53"/>
      <c r="M38" s="53"/>
      <c r="N38" s="53"/>
      <c r="O38" s="53"/>
      <c r="P38" s="44">
        <f t="shared" si="3"/>
        <v>180</v>
      </c>
      <c r="Q38" s="34">
        <f>VLOOKUP(A38,'GIA BAN'!$B$4:$F$100,5,0)*P38</f>
        <v>2700000</v>
      </c>
    </row>
    <row r="39" spans="1:17" s="51" customFormat="1" ht="21" hidden="1" customHeight="1" x14ac:dyDescent="0.25">
      <c r="A39" s="9" t="s">
        <v>53</v>
      </c>
      <c r="B39" s="14" t="str">
        <f>VLOOKUP(A39,'GIA BAN'!B35:F116,2,0)</f>
        <v>Kẹo dừa sữa sầu riêng - 48viên</v>
      </c>
      <c r="C39" s="53" t="str">
        <f>VLOOKUP(A39,'GIA BAN'!B35:F116,3,0)</f>
        <v>400gr</v>
      </c>
      <c r="D39" s="55"/>
      <c r="E39" s="55"/>
      <c r="F39" s="55"/>
      <c r="G39" s="55"/>
      <c r="H39" s="55"/>
      <c r="I39" s="53"/>
      <c r="J39" s="53"/>
      <c r="K39" s="53"/>
      <c r="L39" s="53"/>
      <c r="M39" s="53"/>
      <c r="N39" s="53"/>
      <c r="O39" s="53"/>
      <c r="P39" s="44">
        <f t="shared" si="3"/>
        <v>0</v>
      </c>
      <c r="Q39" s="34">
        <f>VLOOKUP(A39,'GIA BAN'!$B$4:$F$100,5,0)*P39</f>
        <v>0</v>
      </c>
    </row>
    <row r="40" spans="1:17" s="51" customFormat="1" ht="21" customHeight="1" x14ac:dyDescent="0.25">
      <c r="A40" s="9" t="s">
        <v>55</v>
      </c>
      <c r="B40" s="14" t="str">
        <f>VLOOKUP(A40,'GIA BAN'!B36:F117,2,0)</f>
        <v>Kẹo dừa sữa sầu riêng/ đậu phộng- 48 viên</v>
      </c>
      <c r="C40" s="53" t="str">
        <f>VLOOKUP(A40,'GIA BAN'!B36:F117,3,0)</f>
        <v>400gr</v>
      </c>
      <c r="D40" s="55"/>
      <c r="E40" s="55"/>
      <c r="F40" s="55"/>
      <c r="G40" s="55"/>
      <c r="H40" s="55"/>
      <c r="I40" s="53"/>
      <c r="J40" s="53">
        <v>250</v>
      </c>
      <c r="K40" s="53"/>
      <c r="L40" s="53"/>
      <c r="M40" s="53"/>
      <c r="N40" s="53"/>
      <c r="O40" s="53"/>
      <c r="P40" s="44">
        <f t="shared" si="3"/>
        <v>250</v>
      </c>
      <c r="Q40" s="34">
        <f>VLOOKUP(A40,'GIA BAN'!$B$4:$F$100,5,0)*P40</f>
        <v>7050000</v>
      </c>
    </row>
    <row r="41" spans="1:17" s="51" customFormat="1" ht="21" hidden="1" customHeight="1" x14ac:dyDescent="0.25">
      <c r="A41" s="9" t="s">
        <v>57</v>
      </c>
      <c r="B41" s="14" t="str">
        <f>VLOOKUP(A41,'GIA BAN'!B37:F118,2,0)</f>
        <v>Kẹo dừa sữa lá dứa - 48viên</v>
      </c>
      <c r="C41" s="53" t="str">
        <f>VLOOKUP(A41,'GIA BAN'!B37:F118,3,0)</f>
        <v>400gr</v>
      </c>
      <c r="D41" s="55"/>
      <c r="E41" s="55"/>
      <c r="F41" s="55"/>
      <c r="G41" s="55"/>
      <c r="H41" s="55"/>
      <c r="I41" s="53"/>
      <c r="J41" s="53"/>
      <c r="K41" s="53"/>
      <c r="L41" s="53"/>
      <c r="M41" s="53"/>
      <c r="N41" s="53"/>
      <c r="O41" s="53"/>
      <c r="P41" s="44">
        <f t="shared" si="3"/>
        <v>0</v>
      </c>
      <c r="Q41" s="34">
        <f>VLOOKUP(A41,'GIA BAN'!$B$4:$F$100,5,0)*P41</f>
        <v>0</v>
      </c>
    </row>
    <row r="42" spans="1:17" s="51" customFormat="1" ht="21" hidden="1" customHeight="1" x14ac:dyDescent="0.25">
      <c r="A42" s="9" t="s">
        <v>59</v>
      </c>
      <c r="B42" s="14" t="str">
        <f>VLOOKUP(A42,'GIA BAN'!B38:F119,2,0)</f>
        <v>Kẹo dừa sữa ca cao - 48viên</v>
      </c>
      <c r="C42" s="53" t="str">
        <f>VLOOKUP(A42,'GIA BAN'!B38:F119,3,0)</f>
        <v>400gr</v>
      </c>
      <c r="D42" s="55"/>
      <c r="E42" s="55"/>
      <c r="F42" s="55"/>
      <c r="G42" s="55"/>
      <c r="H42" s="55"/>
      <c r="I42" s="53"/>
      <c r="J42" s="53"/>
      <c r="K42" s="53"/>
      <c r="L42" s="53"/>
      <c r="M42" s="53"/>
      <c r="N42" s="53"/>
      <c r="O42" s="53"/>
      <c r="P42" s="44">
        <f t="shared" si="3"/>
        <v>0</v>
      </c>
      <c r="Q42" s="34">
        <f>VLOOKUP(A42,'GIA BAN'!$B$4:$F$100,5,0)*P42</f>
        <v>0</v>
      </c>
    </row>
    <row r="43" spans="1:17" s="51" customFormat="1" ht="21" hidden="1" customHeight="1" x14ac:dyDescent="0.25">
      <c r="A43" s="9" t="s">
        <v>61</v>
      </c>
      <c r="B43" s="14" t="str">
        <f>VLOOKUP(A43,'GIA BAN'!B39:F120,2,0)</f>
        <v>Kẹo dừa cao cấp trắng - 80viên</v>
      </c>
      <c r="C43" s="53" t="str">
        <f>VLOOKUP(A43,'GIA BAN'!B39:F120,3,0)</f>
        <v>400gr</v>
      </c>
      <c r="D43" s="55"/>
      <c r="E43" s="55"/>
      <c r="F43" s="55"/>
      <c r="G43" s="55"/>
      <c r="H43" s="55"/>
      <c r="I43" s="53"/>
      <c r="J43" s="53"/>
      <c r="K43" s="53"/>
      <c r="L43" s="53"/>
      <c r="M43" s="53"/>
      <c r="N43" s="53"/>
      <c r="O43" s="53"/>
      <c r="P43" s="44">
        <f t="shared" si="3"/>
        <v>0</v>
      </c>
      <c r="Q43" s="34">
        <f>VLOOKUP(A43,'GIA BAN'!$B$4:$F$100,5,0)*P43</f>
        <v>0</v>
      </c>
    </row>
    <row r="44" spans="1:17" s="51" customFormat="1" ht="21" customHeight="1" x14ac:dyDescent="0.25">
      <c r="A44" s="9" t="s">
        <v>63</v>
      </c>
      <c r="B44" s="14" t="str">
        <f>VLOOKUP(A44,'GIA BAN'!B40:F121,2,0)</f>
        <v>Kẹo dừa cao cấp 4 màu - 80viên</v>
      </c>
      <c r="C44" s="53" t="str">
        <f>VLOOKUP(A44,'GIA BAN'!B40:F121,3,0)</f>
        <v>400gr</v>
      </c>
      <c r="D44" s="55"/>
      <c r="E44" s="55"/>
      <c r="F44" s="55"/>
      <c r="G44" s="55"/>
      <c r="H44" s="55"/>
      <c r="I44" s="53"/>
      <c r="J44" s="53">
        <v>50</v>
      </c>
      <c r="K44" s="53"/>
      <c r="L44" s="53"/>
      <c r="M44" s="53"/>
      <c r="N44" s="53"/>
      <c r="O44" s="53"/>
      <c r="P44" s="44">
        <f t="shared" si="3"/>
        <v>50</v>
      </c>
      <c r="Q44" s="34">
        <f>VLOOKUP(A44,'GIA BAN'!$B$4:$F$100,5,0)*P44</f>
        <v>1345000</v>
      </c>
    </row>
    <row r="45" spans="1:17" s="51" customFormat="1" ht="21" hidden="1" customHeight="1" x14ac:dyDescent="0.25">
      <c r="A45" s="9" t="s">
        <v>65</v>
      </c>
      <c r="B45" s="14" t="str">
        <f>VLOOKUP(A45,'GIA BAN'!B41:F122,2,0)</f>
        <v>Kẹo dừa sữa lá dứa/ sầu riêng - 60 viên</v>
      </c>
      <c r="C45" s="53" t="str">
        <f>VLOOKUP(A45,'GIA BAN'!B41:F122,3,0)</f>
        <v>450gr</v>
      </c>
      <c r="D45" s="55"/>
      <c r="E45" s="55"/>
      <c r="F45" s="55"/>
      <c r="G45" s="55"/>
      <c r="H45" s="55"/>
      <c r="I45" s="53"/>
      <c r="J45" s="53"/>
      <c r="K45" s="53"/>
      <c r="L45" s="53"/>
      <c r="M45" s="53"/>
      <c r="N45" s="53"/>
      <c r="O45" s="53"/>
      <c r="P45" s="44">
        <f t="shared" si="3"/>
        <v>0</v>
      </c>
      <c r="Q45" s="34">
        <f>VLOOKUP(A45,'GIA BAN'!$B$4:$F$100,5,0)*P45</f>
        <v>0</v>
      </c>
    </row>
    <row r="46" spans="1:17" s="51" customFormat="1" ht="21" hidden="1" customHeight="1" x14ac:dyDescent="0.25">
      <c r="A46" s="9" t="s">
        <v>68</v>
      </c>
      <c r="B46" s="14" t="str">
        <f>VLOOKUP(A46,'GIA BAN'!B42:F123,2,0)</f>
        <v>Kẹo dừa sữa sầu riêng - 60viên</v>
      </c>
      <c r="C46" s="53" t="str">
        <f>VLOOKUP(A46,'GIA BAN'!B42:F123,3,0)</f>
        <v>450gr</v>
      </c>
      <c r="D46" s="55"/>
      <c r="E46" s="55"/>
      <c r="F46" s="55"/>
      <c r="G46" s="55"/>
      <c r="H46" s="55"/>
      <c r="I46" s="53"/>
      <c r="J46" s="53"/>
      <c r="K46" s="53"/>
      <c r="L46" s="53"/>
      <c r="M46" s="53"/>
      <c r="N46" s="53"/>
      <c r="O46" s="53"/>
      <c r="P46" s="44">
        <f t="shared" si="3"/>
        <v>0</v>
      </c>
      <c r="Q46" s="34">
        <f>VLOOKUP(A46,'GIA BAN'!$B$4:$F$100,5,0)*P46</f>
        <v>0</v>
      </c>
    </row>
    <row r="47" spans="1:17" s="51" customFormat="1" ht="21" hidden="1" customHeight="1" x14ac:dyDescent="0.25">
      <c r="A47" s="9" t="s">
        <v>70</v>
      </c>
      <c r="B47" s="14" t="str">
        <f>VLOOKUP(A47,'GIA BAN'!B43:F124,2,0)</f>
        <v>Kẹo dừa sữa ca cao - 60viên</v>
      </c>
      <c r="C47" s="53" t="str">
        <f>VLOOKUP(A47,'GIA BAN'!B43:F124,3,0)</f>
        <v>450gr</v>
      </c>
      <c r="D47" s="55"/>
      <c r="E47" s="55"/>
      <c r="F47" s="55"/>
      <c r="G47" s="55"/>
      <c r="H47" s="55"/>
      <c r="I47" s="53"/>
      <c r="J47" s="53"/>
      <c r="K47" s="53"/>
      <c r="L47" s="53"/>
      <c r="M47" s="53"/>
      <c r="N47" s="53"/>
      <c r="O47" s="53"/>
      <c r="P47" s="44">
        <f t="shared" si="3"/>
        <v>0</v>
      </c>
      <c r="Q47" s="34">
        <f>VLOOKUP(A47,'GIA BAN'!$B$4:$F$100,5,0)*P47</f>
        <v>0</v>
      </c>
    </row>
    <row r="48" spans="1:17" s="51" customFormat="1" ht="21" customHeight="1" x14ac:dyDescent="0.25">
      <c r="A48" s="9" t="s">
        <v>72</v>
      </c>
      <c r="B48" s="14" t="str">
        <f>VLOOKUP(A48,'GIA BAN'!B44:F125,2,0)</f>
        <v>Kẹo dừa sữa sầu riêng - 60viên</v>
      </c>
      <c r="C48" s="53" t="str">
        <f>VLOOKUP(A48,'GIA BAN'!B44:F125,3,0)</f>
        <v>500gr</v>
      </c>
      <c r="D48" s="55">
        <v>250</v>
      </c>
      <c r="E48" s="55"/>
      <c r="F48" s="55"/>
      <c r="G48" s="55"/>
      <c r="H48" s="55"/>
      <c r="I48" s="53"/>
      <c r="J48" s="53"/>
      <c r="K48" s="53"/>
      <c r="L48" s="53"/>
      <c r="M48" s="53"/>
      <c r="N48" s="53"/>
      <c r="O48" s="53"/>
      <c r="P48" s="44">
        <f t="shared" si="3"/>
        <v>250</v>
      </c>
      <c r="Q48" s="34">
        <f>VLOOKUP(A48,'GIA BAN'!$B$4:$F$100,5,0)*P48</f>
        <v>8025000</v>
      </c>
    </row>
    <row r="49" spans="1:17" s="51" customFormat="1" ht="21" customHeight="1" x14ac:dyDescent="0.25">
      <c r="A49" s="9" t="s">
        <v>73</v>
      </c>
      <c r="B49" s="14" t="str">
        <f>VLOOKUP(A49,'GIA BAN'!B45:F126,2,0)</f>
        <v>Kẹo dừa sữa lá dứa/ sầu riêng - 60 viên</v>
      </c>
      <c r="C49" s="53" t="str">
        <f>VLOOKUP(A49,'GIA BAN'!B45:F126,3,0)</f>
        <v>500gr</v>
      </c>
      <c r="D49" s="55">
        <v>250</v>
      </c>
      <c r="E49" s="55"/>
      <c r="F49" s="55"/>
      <c r="G49" s="55"/>
      <c r="H49" s="55"/>
      <c r="I49" s="53"/>
      <c r="J49" s="53"/>
      <c r="K49" s="53"/>
      <c r="L49" s="53"/>
      <c r="M49" s="53"/>
      <c r="N49" s="53"/>
      <c r="O49" s="53"/>
      <c r="P49" s="44">
        <f t="shared" si="3"/>
        <v>250</v>
      </c>
      <c r="Q49" s="34">
        <f>VLOOKUP(A49,'GIA BAN'!$B$4:$F$100,5,0)*P49</f>
        <v>8025000</v>
      </c>
    </row>
    <row r="50" spans="1:17" s="51" customFormat="1" ht="21" hidden="1" customHeight="1" x14ac:dyDescent="0.25">
      <c r="A50" s="9" t="s">
        <v>74</v>
      </c>
      <c r="B50" s="14" t="str">
        <f>VLOOKUP(A50,'GIA BAN'!B46:F127,2,0)</f>
        <v>Kẹo dừa sữa ca cao - 60viên</v>
      </c>
      <c r="C50" s="53" t="str">
        <f>VLOOKUP(A50,'GIA BAN'!B46:F127,3,0)</f>
        <v>500gr</v>
      </c>
      <c r="D50" s="55"/>
      <c r="E50" s="55"/>
      <c r="F50" s="55"/>
      <c r="G50" s="55"/>
      <c r="H50" s="55"/>
      <c r="I50" s="53"/>
      <c r="J50" s="53"/>
      <c r="K50" s="53"/>
      <c r="L50" s="53"/>
      <c r="M50" s="53"/>
      <c r="N50" s="53"/>
      <c r="O50" s="53"/>
      <c r="P50" s="44">
        <f t="shared" si="3"/>
        <v>0</v>
      </c>
      <c r="Q50" s="34">
        <f>VLOOKUP(A50,'GIA BAN'!$B$4:$F$100,5,0)*P50</f>
        <v>0</v>
      </c>
    </row>
    <row r="51" spans="1:17" s="51" customFormat="1" ht="21" hidden="1" customHeight="1" x14ac:dyDescent="0.25">
      <c r="A51" s="9" t="s">
        <v>75</v>
      </c>
      <c r="B51" s="14" t="str">
        <f>VLOOKUP(A51,'GIA BAN'!B47:F128,2,0)</f>
        <v>Kẹo dừa sữa lá dứa - 48viên</v>
      </c>
      <c r="C51" s="53" t="str">
        <f>VLOOKUP(A51,'GIA BAN'!B47:F128,3,0)</f>
        <v>350gr</v>
      </c>
      <c r="D51" s="55"/>
      <c r="E51" s="55"/>
      <c r="F51" s="55"/>
      <c r="G51" s="55"/>
      <c r="H51" s="55"/>
      <c r="I51" s="53"/>
      <c r="J51" s="53"/>
      <c r="K51" s="53"/>
      <c r="L51" s="53"/>
      <c r="M51" s="53"/>
      <c r="N51" s="53"/>
      <c r="O51" s="53"/>
      <c r="P51" s="44">
        <f t="shared" si="3"/>
        <v>0</v>
      </c>
      <c r="Q51" s="34">
        <f>VLOOKUP(A51,'GIA BAN'!$B$4:$F$100,5,0)*P51</f>
        <v>0</v>
      </c>
    </row>
    <row r="52" spans="1:17" s="51" customFormat="1" ht="21" hidden="1" customHeight="1" x14ac:dyDescent="0.25">
      <c r="A52" s="7"/>
      <c r="B52" s="10" t="s">
        <v>77</v>
      </c>
      <c r="C52" s="52"/>
      <c r="D52" s="55"/>
      <c r="E52" s="55"/>
      <c r="F52" s="55"/>
      <c r="G52" s="55"/>
      <c r="H52" s="55"/>
      <c r="I52" s="53"/>
      <c r="J52" s="53"/>
      <c r="K52" s="53"/>
      <c r="L52" s="53"/>
      <c r="M52" s="53"/>
      <c r="N52" s="53"/>
      <c r="O52" s="53"/>
      <c r="P52" s="44">
        <f t="shared" si="3"/>
        <v>0</v>
      </c>
      <c r="Q52" s="34"/>
    </row>
    <row r="53" spans="1:17" s="51" customFormat="1" ht="21" customHeight="1" x14ac:dyDescent="0.25">
      <c r="A53" s="9" t="s">
        <v>78</v>
      </c>
      <c r="B53" s="14" t="str">
        <f>VLOOKUP(A53,'GIA BAN'!B49:F130,2,0)</f>
        <v>Kẹo dừa tổng hợp</v>
      </c>
      <c r="C53" s="53" t="str">
        <f>VLOOKUP(A53,'GIA BAN'!B49:F130,3,0)</f>
        <v>500gr</v>
      </c>
      <c r="D53" s="55"/>
      <c r="E53" s="55"/>
      <c r="F53" s="55"/>
      <c r="G53" s="55"/>
      <c r="H53" s="55"/>
      <c r="I53" s="53">
        <v>210</v>
      </c>
      <c r="J53" s="53"/>
      <c r="K53" s="53"/>
      <c r="L53" s="53"/>
      <c r="M53" s="53"/>
      <c r="N53" s="53"/>
      <c r="O53" s="53"/>
      <c r="P53" s="44">
        <f t="shared" si="3"/>
        <v>210</v>
      </c>
      <c r="Q53" s="34">
        <f>VLOOKUP(A53,'GIA BAN'!$B$4:$F$100,5,0)*P53</f>
        <v>9030000</v>
      </c>
    </row>
    <row r="54" spans="1:17" s="51" customFormat="1" ht="21" hidden="1" customHeight="1" x14ac:dyDescent="0.25">
      <c r="A54" s="9" t="s">
        <v>80</v>
      </c>
      <c r="B54" s="14" t="str">
        <f>VLOOKUP(A54,'GIA BAN'!B50:F131,2,0)</f>
        <v>Kẹo dừa tổng hợp</v>
      </c>
      <c r="C54" s="53" t="str">
        <f>VLOOKUP(A54,'GIA BAN'!B50:F131,3,0)</f>
        <v>200gr</v>
      </c>
      <c r="D54" s="55"/>
      <c r="E54" s="55"/>
      <c r="F54" s="55"/>
      <c r="G54" s="55"/>
      <c r="H54" s="55"/>
      <c r="I54" s="53"/>
      <c r="J54" s="53"/>
      <c r="K54" s="53"/>
      <c r="L54" s="53"/>
      <c r="M54" s="53"/>
      <c r="N54" s="53"/>
      <c r="O54" s="53"/>
      <c r="P54" s="44">
        <f t="shared" si="3"/>
        <v>0</v>
      </c>
      <c r="Q54" s="34">
        <f>VLOOKUP(A54,'GIA BAN'!$B$4:$F$100,5,0)*P54</f>
        <v>0</v>
      </c>
    </row>
    <row r="55" spans="1:17" s="51" customFormat="1" ht="21" hidden="1" customHeight="1" x14ac:dyDescent="0.25">
      <c r="A55" s="9" t="s">
        <v>81</v>
      </c>
      <c r="B55" s="14" t="str">
        <f>VLOOKUP(A55,'GIA BAN'!B51:F132,2,0)</f>
        <v>Kẹo dừa tổng hợp (xá)</v>
      </c>
      <c r="C55" s="53" t="str">
        <f>VLOOKUP(A55,'GIA BAN'!B51:F132,3,0)</f>
        <v>1 kg</v>
      </c>
      <c r="D55" s="55"/>
      <c r="E55" s="55"/>
      <c r="F55" s="55"/>
      <c r="G55" s="55"/>
      <c r="H55" s="55"/>
      <c r="I55" s="53"/>
      <c r="J55" s="53"/>
      <c r="K55" s="53"/>
      <c r="L55" s="53"/>
      <c r="M55" s="53"/>
      <c r="N55" s="53"/>
      <c r="O55" s="53"/>
      <c r="P55" s="44">
        <f t="shared" si="3"/>
        <v>0</v>
      </c>
      <c r="Q55" s="34">
        <f>VLOOKUP(A55,'GIA BAN'!$B$4:$F$100,5,0)*P55</f>
        <v>0</v>
      </c>
    </row>
    <row r="56" spans="1:17" s="51" customFormat="1" ht="21" hidden="1" customHeight="1" x14ac:dyDescent="0.25">
      <c r="A56" s="43" t="s">
        <v>128</v>
      </c>
      <c r="B56" s="14" t="str">
        <f>VLOOKUP(A56,'GIA BAN'!B52:F133,2,0)</f>
        <v>Kẹo dừa tổng hợp (xá) sr, dp</v>
      </c>
      <c r="C56" s="53" t="str">
        <f>VLOOKUP(A56,'GIA BAN'!B52:F133,3,0)</f>
        <v>1 kg</v>
      </c>
      <c r="D56" s="55"/>
      <c r="E56" s="55"/>
      <c r="F56" s="55"/>
      <c r="G56" s="55"/>
      <c r="H56" s="55"/>
      <c r="I56" s="53"/>
      <c r="J56" s="53"/>
      <c r="K56" s="53"/>
      <c r="L56" s="53"/>
      <c r="M56" s="53"/>
      <c r="N56" s="53"/>
      <c r="O56" s="53"/>
      <c r="P56" s="44">
        <f t="shared" si="3"/>
        <v>0</v>
      </c>
      <c r="Q56" s="34">
        <f>VLOOKUP(A56,'GIA BAN'!$B$4:$F$100,5,0)*P56</f>
        <v>0</v>
      </c>
    </row>
    <row r="57" spans="1:17" s="51" customFormat="1" ht="21" hidden="1" customHeight="1" x14ac:dyDescent="0.25">
      <c r="A57" s="9"/>
      <c r="B57" s="10" t="s">
        <v>84</v>
      </c>
      <c r="C57" s="52"/>
      <c r="D57" s="55"/>
      <c r="E57" s="55"/>
      <c r="F57" s="55"/>
      <c r="G57" s="55"/>
      <c r="H57" s="55"/>
      <c r="I57" s="53"/>
      <c r="J57" s="53"/>
      <c r="K57" s="53"/>
      <c r="L57" s="53"/>
      <c r="M57" s="53"/>
      <c r="N57" s="53"/>
      <c r="O57" s="53"/>
      <c r="P57" s="44">
        <f t="shared" si="3"/>
        <v>0</v>
      </c>
      <c r="Q57" s="34"/>
    </row>
    <row r="58" spans="1:17" s="51" customFormat="1" ht="21" customHeight="1" x14ac:dyDescent="0.25">
      <c r="A58" s="9" t="s">
        <v>85</v>
      </c>
      <c r="B58" s="14" t="str">
        <f>VLOOKUP(A58,'GIA BAN'!B54:F135,2,0)</f>
        <v xml:space="preserve">Kẹo dẻo thập cẩm </v>
      </c>
      <c r="C58" s="53" t="str">
        <f>VLOOKUP(A58,'GIA BAN'!B54:F135,3,0)</f>
        <v>500gr</v>
      </c>
      <c r="D58" s="55"/>
      <c r="E58" s="55"/>
      <c r="F58" s="55"/>
      <c r="G58" s="55"/>
      <c r="H58" s="55"/>
      <c r="I58" s="53">
        <v>175</v>
      </c>
      <c r="J58" s="53"/>
      <c r="K58" s="53"/>
      <c r="L58" s="53"/>
      <c r="M58" s="53"/>
      <c r="N58" s="53"/>
      <c r="O58" s="53"/>
      <c r="P58" s="44">
        <f t="shared" si="3"/>
        <v>175</v>
      </c>
      <c r="Q58" s="34">
        <f>VLOOKUP(A58,'GIA BAN'!$B$4:$F$100,5,0)*P58</f>
        <v>8085000</v>
      </c>
    </row>
    <row r="59" spans="1:17" s="51" customFormat="1" ht="21" hidden="1" customHeight="1" x14ac:dyDescent="0.25">
      <c r="A59" s="9" t="s">
        <v>86</v>
      </c>
      <c r="B59" s="14" t="str">
        <f>VLOOKUP(A59,'GIA BAN'!B55:F136,2,0)</f>
        <v xml:space="preserve">Kẹo dẻo thập cẩm </v>
      </c>
      <c r="C59" s="53" t="str">
        <f>VLOOKUP(A59,'GIA BAN'!B55:F136,3,0)</f>
        <v>200gr</v>
      </c>
      <c r="D59" s="55"/>
      <c r="E59" s="55"/>
      <c r="F59" s="55"/>
      <c r="G59" s="55"/>
      <c r="H59" s="55"/>
      <c r="I59" s="53"/>
      <c r="J59" s="53"/>
      <c r="K59" s="53"/>
      <c r="L59" s="53"/>
      <c r="M59" s="53"/>
      <c r="N59" s="53"/>
      <c r="O59" s="53"/>
      <c r="P59" s="44">
        <f t="shared" si="3"/>
        <v>0</v>
      </c>
      <c r="Q59" s="34">
        <f>VLOOKUP(A59,'GIA BAN'!$B$4:$F$100,5,0)*P59</f>
        <v>0</v>
      </c>
    </row>
    <row r="60" spans="1:17" s="51" customFormat="1" ht="21" hidden="1" customHeight="1" x14ac:dyDescent="0.25">
      <c r="A60" s="9" t="s">
        <v>87</v>
      </c>
      <c r="B60" s="14" t="str">
        <f>VLOOKUP(A60,'GIA BAN'!B56:F137,2,0)</f>
        <v>Kẹo dẻo xá</v>
      </c>
      <c r="C60" s="53" t="str">
        <f>VLOOKUP(A60,'GIA BAN'!B56:F137,3,0)</f>
        <v>1 kg</v>
      </c>
      <c r="D60" s="55"/>
      <c r="E60" s="55"/>
      <c r="F60" s="55"/>
      <c r="G60" s="55"/>
      <c r="H60" s="55"/>
      <c r="I60" s="53"/>
      <c r="J60" s="53"/>
      <c r="K60" s="53"/>
      <c r="L60" s="53"/>
      <c r="M60" s="53"/>
      <c r="N60" s="53"/>
      <c r="O60" s="53"/>
      <c r="P60" s="44">
        <f t="shared" si="3"/>
        <v>0</v>
      </c>
      <c r="Q60" s="34">
        <f>VLOOKUP(A60,'GIA BAN'!$B$4:$F$100,5,0)*P60</f>
        <v>0</v>
      </c>
    </row>
    <row r="61" spans="1:17" s="51" customFormat="1" ht="21" customHeight="1" x14ac:dyDescent="0.25">
      <c r="A61" s="9" t="s">
        <v>89</v>
      </c>
      <c r="B61" s="14" t="str">
        <f>VLOOKUP(A61,'GIA BAN'!B57:F138,2,0)</f>
        <v>Kẹo dẻo sầu riêng</v>
      </c>
      <c r="C61" s="53" t="str">
        <f>VLOOKUP(A61,'GIA BAN'!B57:F138,3,0)</f>
        <v>500gr</v>
      </c>
      <c r="D61" s="55">
        <v>125</v>
      </c>
      <c r="E61" s="55"/>
      <c r="F61" s="55"/>
      <c r="G61" s="55"/>
      <c r="H61" s="55"/>
      <c r="I61" s="53"/>
      <c r="J61" s="53"/>
      <c r="K61" s="53"/>
      <c r="L61" s="53"/>
      <c r="M61" s="53"/>
      <c r="N61" s="53"/>
      <c r="O61" s="53"/>
      <c r="P61" s="44">
        <f t="shared" si="3"/>
        <v>125</v>
      </c>
      <c r="Q61" s="34">
        <f>VLOOKUP(A61,'GIA BAN'!$B$4:$F$100,5,0)*P61</f>
        <v>5775000</v>
      </c>
    </row>
    <row r="62" spans="1:17" s="51" customFormat="1" ht="21" customHeight="1" x14ac:dyDescent="0.25">
      <c r="A62" s="9" t="s">
        <v>91</v>
      </c>
      <c r="B62" s="14" t="str">
        <f>VLOOKUP(A62,'GIA BAN'!B58:F139,2,0)</f>
        <v>Kẹo dẻo đậu phộng</v>
      </c>
      <c r="C62" s="53" t="str">
        <f>VLOOKUP(A62,'GIA BAN'!B58:F139,3,0)</f>
        <v>500gr</v>
      </c>
      <c r="D62" s="55">
        <v>125</v>
      </c>
      <c r="E62" s="55"/>
      <c r="F62" s="55"/>
      <c r="G62" s="55"/>
      <c r="H62" s="55"/>
      <c r="I62" s="53"/>
      <c r="J62" s="53"/>
      <c r="K62" s="53"/>
      <c r="L62" s="53"/>
      <c r="M62" s="53"/>
      <c r="N62" s="53"/>
      <c r="O62" s="53"/>
      <c r="P62" s="44">
        <f t="shared" si="3"/>
        <v>125</v>
      </c>
      <c r="Q62" s="34">
        <f>VLOOKUP(A62,'GIA BAN'!$B$4:$F$100,5,0)*P62</f>
        <v>5775000</v>
      </c>
    </row>
    <row r="63" spans="1:17" s="51" customFormat="1" ht="21" customHeight="1" x14ac:dyDescent="0.25">
      <c r="A63" s="9" t="s">
        <v>93</v>
      </c>
      <c r="B63" s="14" t="str">
        <f>VLOOKUP(A63,'GIA BAN'!B59:F140,2,0)</f>
        <v>Kẹo dẻo Lá dứa</v>
      </c>
      <c r="C63" s="53" t="str">
        <f>VLOOKUP(A63,'GIA BAN'!B59:F140,3,0)</f>
        <v>500gr</v>
      </c>
      <c r="D63" s="55">
        <v>125</v>
      </c>
      <c r="E63" s="55"/>
      <c r="F63" s="55"/>
      <c r="G63" s="55"/>
      <c r="H63" s="55"/>
      <c r="I63" s="53"/>
      <c r="J63" s="53"/>
      <c r="K63" s="53"/>
      <c r="L63" s="53"/>
      <c r="M63" s="53"/>
      <c r="N63" s="53"/>
      <c r="O63" s="53"/>
      <c r="P63" s="44">
        <f t="shared" si="3"/>
        <v>125</v>
      </c>
      <c r="Q63" s="34">
        <f>VLOOKUP(A63,'GIA BAN'!$B$4:$F$100,5,0)*P63</f>
        <v>5775000</v>
      </c>
    </row>
    <row r="64" spans="1:17" s="51" customFormat="1" ht="21" customHeight="1" x14ac:dyDescent="0.25">
      <c r="A64" s="9" t="s">
        <v>95</v>
      </c>
      <c r="B64" s="14" t="str">
        <f>VLOOKUP(A64,'GIA BAN'!B60:F141,2,0)</f>
        <v>Kẹo dẻo Môn</v>
      </c>
      <c r="C64" s="53" t="str">
        <f>VLOOKUP(A64,'GIA BAN'!B60:F141,3,0)</f>
        <v>500gr</v>
      </c>
      <c r="D64" s="55">
        <v>125</v>
      </c>
      <c r="E64" s="55"/>
      <c r="F64" s="55"/>
      <c r="G64" s="55"/>
      <c r="H64" s="55"/>
      <c r="I64" s="53">
        <v>175</v>
      </c>
      <c r="J64" s="53"/>
      <c r="K64" s="53"/>
      <c r="L64" s="53"/>
      <c r="M64" s="53"/>
      <c r="N64" s="53"/>
      <c r="O64" s="53"/>
      <c r="P64" s="44">
        <f t="shared" si="3"/>
        <v>300</v>
      </c>
      <c r="Q64" s="34">
        <f>VLOOKUP(A64,'GIA BAN'!$B$4:$F$100,5,0)*P64</f>
        <v>13860000</v>
      </c>
    </row>
    <row r="65" spans="1:17" s="51" customFormat="1" ht="21" hidden="1" customHeight="1" x14ac:dyDescent="0.25">
      <c r="A65" s="9"/>
      <c r="B65" s="75" t="s">
        <v>186</v>
      </c>
      <c r="C65" s="53"/>
      <c r="D65" s="55"/>
      <c r="E65" s="55"/>
      <c r="F65" s="55"/>
      <c r="G65" s="55"/>
      <c r="H65" s="55"/>
      <c r="I65" s="53"/>
      <c r="J65" s="53"/>
      <c r="K65" s="53"/>
      <c r="L65" s="53"/>
      <c r="M65" s="53"/>
      <c r="N65" s="53"/>
      <c r="O65" s="53"/>
      <c r="P65" s="44">
        <f t="shared" si="3"/>
        <v>0</v>
      </c>
      <c r="Q65" s="34"/>
    </row>
    <row r="66" spans="1:17" s="51" customFormat="1" ht="21" customHeight="1" x14ac:dyDescent="0.25">
      <c r="A66" s="9" t="s">
        <v>187</v>
      </c>
      <c r="B66" s="14" t="str">
        <f>VLOOKUP(A66,'GIA BAN'!B62:F143,2,0)</f>
        <v>Kẹo dừa thập cẩm viên nhỏ - 45 viên</v>
      </c>
      <c r="C66" s="53" t="str">
        <f>VLOOKUP(A66,'GIA BAN'!B62:F143,3,0)</f>
        <v>150gr</v>
      </c>
      <c r="D66" s="55"/>
      <c r="E66" s="55">
        <v>120</v>
      </c>
      <c r="F66" s="55"/>
      <c r="G66" s="55"/>
      <c r="H66" s="55">
        <v>180</v>
      </c>
      <c r="I66" s="53">
        <v>600</v>
      </c>
      <c r="J66" s="53"/>
      <c r="K66" s="53"/>
      <c r="L66" s="53"/>
      <c r="M66" s="53"/>
      <c r="N66" s="53"/>
      <c r="O66" s="53"/>
      <c r="P66" s="44">
        <f t="shared" si="3"/>
        <v>900</v>
      </c>
      <c r="Q66" s="34">
        <f>VLOOKUP(A66,'GIA BAN'!$B$4:$F$100,5,0)*P66</f>
        <v>10440000</v>
      </c>
    </row>
    <row r="67" spans="1:17" s="51" customFormat="1" ht="21" customHeight="1" x14ac:dyDescent="0.25">
      <c r="A67" s="9" t="s">
        <v>190</v>
      </c>
      <c r="B67" s="14" t="str">
        <f>VLOOKUP(A67,'GIA BAN'!B63:F144,2,0)</f>
        <v>Kẹo dừa đậu phộng viên nhỏ</v>
      </c>
      <c r="C67" s="53" t="str">
        <f>VLOOKUP(A67,'GIA BAN'!B63:F144,3,0)</f>
        <v>200gr</v>
      </c>
      <c r="D67" s="55"/>
      <c r="E67" s="55">
        <v>120</v>
      </c>
      <c r="F67" s="55"/>
      <c r="G67" s="55"/>
      <c r="H67" s="55">
        <v>60</v>
      </c>
      <c r="I67" s="53"/>
      <c r="J67" s="53">
        <v>240</v>
      </c>
      <c r="K67" s="53"/>
      <c r="L67" s="53"/>
      <c r="M67" s="53"/>
      <c r="N67" s="53"/>
      <c r="O67" s="53"/>
      <c r="P67" s="44">
        <f t="shared" si="3"/>
        <v>420</v>
      </c>
      <c r="Q67" s="34">
        <f>VLOOKUP(A67,'GIA BAN'!$B$4:$F$100,5,0)*P67</f>
        <v>6384000</v>
      </c>
    </row>
    <row r="68" spans="1:17" s="51" customFormat="1" ht="21" customHeight="1" x14ac:dyDescent="0.25">
      <c r="A68" s="9" t="s">
        <v>192</v>
      </c>
      <c r="B68" s="14" t="str">
        <f>VLOOKUP(A68,'GIA BAN'!B64:F145,2,0)</f>
        <v>Kẹo dừa gừng viên nhỏ</v>
      </c>
      <c r="C68" s="53" t="str">
        <f>VLOOKUP(A68,'GIA BAN'!B64:F145,3,0)</f>
        <v>200gr</v>
      </c>
      <c r="D68" s="55"/>
      <c r="E68" s="55">
        <v>120</v>
      </c>
      <c r="F68" s="55"/>
      <c r="G68" s="55"/>
      <c r="H68" s="55">
        <v>60</v>
      </c>
      <c r="I68" s="53"/>
      <c r="J68" s="53"/>
      <c r="K68" s="53"/>
      <c r="L68" s="53"/>
      <c r="M68" s="53"/>
      <c r="N68" s="53"/>
      <c r="O68" s="53"/>
      <c r="P68" s="44">
        <f t="shared" si="3"/>
        <v>180</v>
      </c>
      <c r="Q68" s="34">
        <f>VLOOKUP(A68,'GIA BAN'!$B$4:$F$100,5,0)*P68</f>
        <v>2736000</v>
      </c>
    </row>
    <row r="69" spans="1:17" s="51" customFormat="1" ht="21" customHeight="1" x14ac:dyDescent="0.25">
      <c r="A69" s="9" t="s">
        <v>194</v>
      </c>
      <c r="B69" s="14" t="str">
        <f>VLOOKUP(A69,'GIA BAN'!B65:F146,2,0)</f>
        <v>Kẹo dừa lá dứa viên nhỏ</v>
      </c>
      <c r="C69" s="53" t="str">
        <f>VLOOKUP(A69,'GIA BAN'!B65:F146,3,0)</f>
        <v>200gr</v>
      </c>
      <c r="D69" s="55"/>
      <c r="E69" s="55">
        <v>120</v>
      </c>
      <c r="F69" s="55"/>
      <c r="G69" s="55"/>
      <c r="H69" s="55">
        <v>60</v>
      </c>
      <c r="I69" s="53"/>
      <c r="J69" s="53"/>
      <c r="K69" s="53"/>
      <c r="L69" s="53"/>
      <c r="M69" s="53"/>
      <c r="N69" s="53"/>
      <c r="O69" s="53"/>
      <c r="P69" s="44">
        <f t="shared" si="3"/>
        <v>180</v>
      </c>
      <c r="Q69" s="34">
        <f>VLOOKUP(A69,'GIA BAN'!$B$4:$F$100,5,0)*P69</f>
        <v>2736000</v>
      </c>
    </row>
    <row r="70" spans="1:17" s="51" customFormat="1" ht="21" customHeight="1" x14ac:dyDescent="0.25">
      <c r="A70" s="9" t="s">
        <v>196</v>
      </c>
      <c r="B70" s="14" t="str">
        <f>VLOOKUP(A70,'GIA BAN'!B66:F147,2,0)</f>
        <v>Kẹo dừa ca cao viên nhỏ</v>
      </c>
      <c r="C70" s="53" t="str">
        <f>VLOOKUP(A70,'GIA BAN'!B66:F147,3,0)</f>
        <v>200gr</v>
      </c>
      <c r="D70" s="55"/>
      <c r="E70" s="55">
        <v>120</v>
      </c>
      <c r="F70" s="55"/>
      <c r="G70" s="55"/>
      <c r="H70" s="55">
        <v>60</v>
      </c>
      <c r="I70" s="53"/>
      <c r="J70" s="53"/>
      <c r="K70" s="53"/>
      <c r="L70" s="53"/>
      <c r="M70" s="53"/>
      <c r="N70" s="53"/>
      <c r="O70" s="53"/>
      <c r="P70" s="44">
        <f t="shared" si="3"/>
        <v>180</v>
      </c>
      <c r="Q70" s="34">
        <f>VLOOKUP(A70,'GIA BAN'!$B$4:$F$100,5,0)*P70</f>
        <v>2736000</v>
      </c>
    </row>
    <row r="71" spans="1:17" s="51" customFormat="1" ht="21" hidden="1" customHeight="1" x14ac:dyDescent="0.25">
      <c r="A71" s="9" t="s">
        <v>198</v>
      </c>
      <c r="B71" s="14" t="str">
        <f>VLOOKUP(A71,'GIA BAN'!B67:F148,2,0)</f>
        <v>Kẹo dừa đậu phộng viên nhỏ</v>
      </c>
      <c r="C71" s="53" t="str">
        <f>VLOOKUP(A71,'GIA BAN'!B67:F148,3,0)</f>
        <v>300gr</v>
      </c>
      <c r="D71" s="55"/>
      <c r="E71" s="55"/>
      <c r="F71" s="55"/>
      <c r="G71" s="55"/>
      <c r="H71" s="55"/>
      <c r="I71" s="53"/>
      <c r="J71" s="53"/>
      <c r="K71" s="53"/>
      <c r="L71" s="53"/>
      <c r="M71" s="53"/>
      <c r="N71" s="53"/>
      <c r="O71" s="53"/>
      <c r="P71" s="44">
        <f t="shared" si="3"/>
        <v>0</v>
      </c>
      <c r="Q71" s="34">
        <f>VLOOKUP(A71,'GIA BAN'!$B$4:$F$100,5,0)*P71</f>
        <v>0</v>
      </c>
    </row>
    <row r="72" spans="1:17" s="51" customFormat="1" ht="21" hidden="1" customHeight="1" x14ac:dyDescent="0.25">
      <c r="A72" s="9" t="s">
        <v>199</v>
      </c>
      <c r="B72" s="14" t="str">
        <f>VLOOKUP(A72,'GIA BAN'!B68:F149,2,0)</f>
        <v>Kẹo dừa gừng viên nhỏ</v>
      </c>
      <c r="C72" s="53" t="str">
        <f>VLOOKUP(A72,'GIA BAN'!B68:F149,3,0)</f>
        <v>300gr</v>
      </c>
      <c r="D72" s="55"/>
      <c r="E72" s="55"/>
      <c r="F72" s="55"/>
      <c r="G72" s="55"/>
      <c r="H72" s="55"/>
      <c r="I72" s="53"/>
      <c r="J72" s="53"/>
      <c r="K72" s="53"/>
      <c r="L72" s="53"/>
      <c r="M72" s="53"/>
      <c r="N72" s="53"/>
      <c r="O72" s="53"/>
      <c r="P72" s="44">
        <f t="shared" si="3"/>
        <v>0</v>
      </c>
      <c r="Q72" s="34">
        <f>VLOOKUP(A72,'GIA BAN'!$B$4:$F$100,5,0)*P72</f>
        <v>0</v>
      </c>
    </row>
    <row r="73" spans="1:17" s="51" customFormat="1" ht="21" hidden="1" customHeight="1" x14ac:dyDescent="0.25">
      <c r="A73" s="9" t="s">
        <v>200</v>
      </c>
      <c r="B73" s="14" t="str">
        <f>VLOOKUP(A73,'GIA BAN'!B69:F150,2,0)</f>
        <v>Kẹo dừa lá dứa viên nhỏ</v>
      </c>
      <c r="C73" s="53" t="str">
        <f>VLOOKUP(A73,'GIA BAN'!B69:F150,3,0)</f>
        <v>300gr</v>
      </c>
      <c r="D73" s="55"/>
      <c r="E73" s="55"/>
      <c r="F73" s="55"/>
      <c r="G73" s="55"/>
      <c r="H73" s="55"/>
      <c r="I73" s="54"/>
      <c r="J73" s="54"/>
      <c r="K73" s="54"/>
      <c r="L73" s="54"/>
      <c r="M73" s="54"/>
      <c r="N73" s="54"/>
      <c r="O73" s="54"/>
      <c r="P73" s="44">
        <f t="shared" ref="P73:P102" si="4">SUM(D73:O73)</f>
        <v>0</v>
      </c>
      <c r="Q73" s="34">
        <f>VLOOKUP(A73,'GIA BAN'!$B$4:$F$100,5,0)*P73</f>
        <v>0</v>
      </c>
    </row>
    <row r="74" spans="1:17" s="51" customFormat="1" ht="21" hidden="1" customHeight="1" x14ac:dyDescent="0.25">
      <c r="A74" s="9" t="s">
        <v>201</v>
      </c>
      <c r="B74" s="14" t="str">
        <f>VLOOKUP(A74,'GIA BAN'!B70:F151,2,0)</f>
        <v>Kẹo dừa ca cao viên nhỏ</v>
      </c>
      <c r="C74" s="53" t="str">
        <f>VLOOKUP(A74,'GIA BAN'!B70:F151,3,0)</f>
        <v>300gr</v>
      </c>
      <c r="D74" s="55"/>
      <c r="E74" s="55"/>
      <c r="F74" s="55"/>
      <c r="G74" s="55"/>
      <c r="H74" s="55"/>
      <c r="I74" s="53"/>
      <c r="J74" s="53"/>
      <c r="K74" s="53"/>
      <c r="L74" s="53"/>
      <c r="M74" s="53"/>
      <c r="N74" s="53"/>
      <c r="O74" s="53"/>
      <c r="P74" s="44">
        <f t="shared" si="4"/>
        <v>0</v>
      </c>
      <c r="Q74" s="34">
        <f>VLOOKUP(A74,'GIA BAN'!$B$4:$F$100,5,0)*P74</f>
        <v>0</v>
      </c>
    </row>
    <row r="75" spans="1:17" s="51" customFormat="1" ht="21" hidden="1" customHeight="1" x14ac:dyDescent="0.25">
      <c r="A75" s="9" t="s">
        <v>202</v>
      </c>
      <c r="B75" s="14" t="str">
        <f>VLOOKUP(A75,'GIA BAN'!B71:F152,2,0)</f>
        <v>Kẹo dừa đậu phộng viên nhỏ</v>
      </c>
      <c r="C75" s="53" t="str">
        <f>VLOOKUP(A75,'GIA BAN'!B71:F152,3,0)</f>
        <v>450gr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44">
        <f t="shared" si="4"/>
        <v>0</v>
      </c>
      <c r="Q75" s="34">
        <f>VLOOKUP(A75,'GIA BAN'!$B$4:$F$100,5,0)*P75</f>
        <v>0</v>
      </c>
    </row>
    <row r="76" spans="1:17" s="51" customFormat="1" ht="21" hidden="1" customHeight="1" x14ac:dyDescent="0.25">
      <c r="A76" s="9" t="s">
        <v>203</v>
      </c>
      <c r="B76" s="14" t="str">
        <f>VLOOKUP(A76,'GIA BAN'!B72:F153,2,0)</f>
        <v>Kẹo dừa gừng viên nhỏ</v>
      </c>
      <c r="C76" s="53" t="str">
        <f>VLOOKUP(A76,'GIA BAN'!B72:F153,3,0)</f>
        <v>450gr</v>
      </c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44">
        <f t="shared" si="4"/>
        <v>0</v>
      </c>
      <c r="Q76" s="34">
        <f>VLOOKUP(A76,'GIA BAN'!$B$4:$F$100,5,0)*P76</f>
        <v>0</v>
      </c>
    </row>
    <row r="77" spans="1:17" s="51" customFormat="1" ht="21" hidden="1" customHeight="1" x14ac:dyDescent="0.25">
      <c r="A77" s="9" t="s">
        <v>204</v>
      </c>
      <c r="B77" s="14" t="str">
        <f>VLOOKUP(A77,'GIA BAN'!B73:F154,2,0)</f>
        <v>Kẹo dừa lá dứa viên nhỏ</v>
      </c>
      <c r="C77" s="53" t="str">
        <f>VLOOKUP(A77,'GIA BAN'!B73:F154,3,0)</f>
        <v>450gr</v>
      </c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44">
        <f t="shared" si="4"/>
        <v>0</v>
      </c>
      <c r="Q77" s="34">
        <f>VLOOKUP(A77,'GIA BAN'!$B$4:$F$100,5,0)*P77</f>
        <v>0</v>
      </c>
    </row>
    <row r="78" spans="1:17" s="51" customFormat="1" ht="21" hidden="1" customHeight="1" x14ac:dyDescent="0.25">
      <c r="A78" s="9" t="s">
        <v>205</v>
      </c>
      <c r="B78" s="14" t="str">
        <f>VLOOKUP(A78,'GIA BAN'!B74:F155,2,0)</f>
        <v>Kẹo dừa ca cao viên nhỏ</v>
      </c>
      <c r="C78" s="53" t="str">
        <f>VLOOKUP(A78,'GIA BAN'!B74:F155,3,0)</f>
        <v>450gr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44">
        <f t="shared" si="4"/>
        <v>0</v>
      </c>
      <c r="Q78" s="34">
        <f>VLOOKUP(A78,'GIA BAN'!$B$4:$F$100,5,0)*P78</f>
        <v>0</v>
      </c>
    </row>
    <row r="79" spans="1:17" s="51" customFormat="1" ht="21" hidden="1" customHeight="1" x14ac:dyDescent="0.25">
      <c r="A79" s="9" t="s">
        <v>206</v>
      </c>
      <c r="B79" s="14" t="str">
        <f>VLOOKUP(A79,'GIA BAN'!B75:F156,2,0)</f>
        <v>Kẹo dừa thập cẩm viên nhỏ</v>
      </c>
      <c r="C79" s="53" t="str">
        <f>VLOOKUP(A79,'GIA BAN'!B75:F156,3,0)</f>
        <v>1kg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44">
        <f t="shared" si="4"/>
        <v>0</v>
      </c>
      <c r="Q79" s="34">
        <f>VLOOKUP(A79,'GIA BAN'!$B$4:$F$100,5,0)*P79</f>
        <v>0</v>
      </c>
    </row>
    <row r="80" spans="1:17" s="51" customFormat="1" ht="21" hidden="1" customHeight="1" x14ac:dyDescent="0.25">
      <c r="A80" s="9"/>
      <c r="B80" s="10" t="s">
        <v>214</v>
      </c>
      <c r="C80" s="53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44">
        <f t="shared" si="4"/>
        <v>0</v>
      </c>
      <c r="Q80" s="34"/>
    </row>
    <row r="81" spans="1:17" s="51" customFormat="1" ht="21" hidden="1" customHeight="1" x14ac:dyDescent="0.25">
      <c r="A81" s="9" t="s">
        <v>98</v>
      </c>
      <c r="B81" s="14" t="str">
        <f>VLOOKUP(A81,'GIA BAN'!B77:F158,2,0)</f>
        <v>Kẹo chuối tươi</v>
      </c>
      <c r="C81" s="53" t="str">
        <f>VLOOKUP(A81,'GIA BAN'!B77:F158,3,0)</f>
        <v>1 kg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44">
        <f t="shared" si="4"/>
        <v>0</v>
      </c>
      <c r="Q81" s="34">
        <f>VLOOKUP(A81,'GIA BAN'!$B$4:$F$100,5,0)*P81</f>
        <v>0</v>
      </c>
    </row>
    <row r="82" spans="1:17" s="51" customFormat="1" ht="21" customHeight="1" x14ac:dyDescent="0.25">
      <c r="A82" s="9" t="s">
        <v>100</v>
      </c>
      <c r="B82" s="14" t="str">
        <f>VLOOKUP(A82,'GIA BAN'!B78:F159,2,0)</f>
        <v>Kẹo chuối tươi (gói)</v>
      </c>
      <c r="C82" s="53" t="str">
        <f>VLOOKUP(A82,'GIA BAN'!B78:F159,3,0)</f>
        <v>400gr</v>
      </c>
      <c r="D82" s="55"/>
      <c r="E82" s="55"/>
      <c r="F82" s="55"/>
      <c r="G82" s="55">
        <v>100</v>
      </c>
      <c r="H82" s="55"/>
      <c r="I82" s="55"/>
      <c r="J82" s="55"/>
      <c r="K82" s="55">
        <v>500</v>
      </c>
      <c r="L82" s="55"/>
      <c r="M82" s="55">
        <v>150</v>
      </c>
      <c r="N82" s="55"/>
      <c r="O82" s="55"/>
      <c r="P82" s="44">
        <f t="shared" si="4"/>
        <v>750</v>
      </c>
      <c r="Q82" s="34">
        <f>VLOOKUP(A82,'GIA BAN'!$B$4:$F$100,5,0)*P82</f>
        <v>18375000</v>
      </c>
    </row>
    <row r="83" spans="1:17" ht="21" customHeight="1" x14ac:dyDescent="0.25">
      <c r="A83" s="9" t="s">
        <v>102</v>
      </c>
      <c r="B83" s="14" t="str">
        <f>VLOOKUP(A83,'GIA BAN'!B79:F160,2,0)</f>
        <v>Kẹo chuối tươi (túi)</v>
      </c>
      <c r="C83" s="53" t="str">
        <f>VLOOKUP(A83,'GIA BAN'!B79:F160,3,0)</f>
        <v>200gr</v>
      </c>
      <c r="D83" s="55"/>
      <c r="E83" s="55"/>
      <c r="F83" s="55">
        <v>180</v>
      </c>
      <c r="G83" s="55"/>
      <c r="H83" s="55"/>
      <c r="I83" s="55"/>
      <c r="J83" s="55"/>
      <c r="K83" s="55"/>
      <c r="L83" s="55"/>
      <c r="M83" s="55">
        <v>300</v>
      </c>
      <c r="N83" s="55"/>
      <c r="O83" s="55"/>
      <c r="P83" s="44">
        <f t="shared" si="4"/>
        <v>480</v>
      </c>
      <c r="Q83" s="34">
        <f>VLOOKUP(A83,'GIA BAN'!$B$4:$F$100,5,0)*P83</f>
        <v>7632000</v>
      </c>
    </row>
    <row r="84" spans="1:17" s="51" customFormat="1" ht="21" hidden="1" customHeight="1" x14ac:dyDescent="0.25">
      <c r="A84" s="9" t="s">
        <v>104</v>
      </c>
      <c r="B84" s="14" t="str">
        <f>VLOOKUP(A84,'GIA BAN'!B80:F161,2,0)</f>
        <v>Kẹo chuối đậu - mè</v>
      </c>
      <c r="C84" s="53" t="str">
        <f>VLOOKUP(A84,'GIA BAN'!B80:F161,3,0)</f>
        <v>1 kg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44">
        <f t="shared" si="4"/>
        <v>0</v>
      </c>
      <c r="Q84" s="34">
        <f>VLOOKUP(A84,'GIA BAN'!$B$4:$F$100,5,0)*P84</f>
        <v>0</v>
      </c>
    </row>
    <row r="85" spans="1:17" ht="21" customHeight="1" x14ac:dyDescent="0.25">
      <c r="A85" s="9" t="s">
        <v>106</v>
      </c>
      <c r="B85" s="14" t="str">
        <f>VLOOKUP(A85,'GIA BAN'!B81:F162,2,0)</f>
        <v>Kẹo chuối đậu - mè (túi)</v>
      </c>
      <c r="C85" s="53" t="str">
        <f>VLOOKUP(A85,'GIA BAN'!B81:F162,3,0)</f>
        <v>200gr</v>
      </c>
      <c r="D85" s="55"/>
      <c r="E85" s="55"/>
      <c r="F85" s="55">
        <v>180</v>
      </c>
      <c r="G85" s="55"/>
      <c r="H85" s="55"/>
      <c r="I85" s="55"/>
      <c r="J85" s="55">
        <v>180</v>
      </c>
      <c r="K85" s="55"/>
      <c r="L85" s="55"/>
      <c r="M85" s="55">
        <v>300</v>
      </c>
      <c r="N85" s="55"/>
      <c r="O85" s="55"/>
      <c r="P85" s="44">
        <f t="shared" si="4"/>
        <v>660</v>
      </c>
      <c r="Q85" s="34">
        <f>VLOOKUP(A85,'GIA BAN'!$B$4:$F$100,5,0)*P85</f>
        <v>12210000</v>
      </c>
    </row>
    <row r="86" spans="1:17" ht="21" customHeight="1" x14ac:dyDescent="0.25">
      <c r="A86" s="9" t="s">
        <v>108</v>
      </c>
      <c r="B86" s="14" t="str">
        <f>VLOOKUP(A86,'GIA BAN'!B82:F163,2,0)</f>
        <v>Kẹo chuối tươi (túi)</v>
      </c>
      <c r="C86" s="53" t="str">
        <f>VLOOKUP(A86,'GIA BAN'!B82:F163,3,0)</f>
        <v>500gr</v>
      </c>
      <c r="D86" s="55"/>
      <c r="E86" s="55"/>
      <c r="F86" s="55"/>
      <c r="G86" s="55"/>
      <c r="H86" s="55"/>
      <c r="I86" s="55"/>
      <c r="J86" s="55"/>
      <c r="K86" s="55">
        <v>300</v>
      </c>
      <c r="L86" s="55"/>
      <c r="M86" s="55"/>
      <c r="N86" s="55"/>
      <c r="O86" s="55"/>
      <c r="P86" s="44">
        <f t="shared" si="4"/>
        <v>300</v>
      </c>
      <c r="Q86" s="34">
        <f>VLOOKUP(A86,'GIA BAN'!$B$4:$F$100,5,0)*P86</f>
        <v>11310000</v>
      </c>
    </row>
    <row r="87" spans="1:17" ht="21" hidden="1" customHeight="1" x14ac:dyDescent="0.25">
      <c r="A87" s="9" t="s">
        <v>109</v>
      </c>
      <c r="B87" s="14" t="str">
        <f>VLOOKUP(A87,'GIA BAN'!B83:F164,2,0)</f>
        <v>Kẹo chuối đậu - mè (túi)</v>
      </c>
      <c r="C87" s="53" t="str">
        <f>VLOOKUP(A87,'GIA BAN'!B83:F164,3,0)</f>
        <v>500gr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44">
        <f t="shared" si="4"/>
        <v>0</v>
      </c>
      <c r="Q87" s="34">
        <f>VLOOKUP(A87,'GIA BAN'!$B$4:$F$100,5,0)*P87</f>
        <v>0</v>
      </c>
    </row>
    <row r="88" spans="1:17" ht="21" customHeight="1" x14ac:dyDescent="0.25">
      <c r="A88" s="9" t="s">
        <v>110</v>
      </c>
      <c r="B88" s="14" t="str">
        <f>VLOOKUP(A88,'GIA BAN'!B84:F165,2,0)</f>
        <v>Kẹo chuối cuộn bánh tráng đậu mè</v>
      </c>
      <c r="C88" s="53" t="str">
        <f>VLOOKUP(A88,'GIA BAN'!B84:F165,3,0)</f>
        <v>450gr</v>
      </c>
      <c r="D88" s="55"/>
      <c r="E88" s="55"/>
      <c r="F88" s="55"/>
      <c r="G88" s="55"/>
      <c r="H88" s="55"/>
      <c r="I88" s="55">
        <v>360</v>
      </c>
      <c r="J88" s="55"/>
      <c r="K88" s="55"/>
      <c r="L88" s="55"/>
      <c r="M88" s="55"/>
      <c r="N88" s="55"/>
      <c r="O88" s="55"/>
      <c r="P88" s="44">
        <f t="shared" si="4"/>
        <v>360</v>
      </c>
      <c r="Q88" s="34">
        <f>VLOOKUP(A88,'GIA BAN'!$B$4:$F$100,5,0)*P88</f>
        <v>13572000</v>
      </c>
    </row>
    <row r="89" spans="1:17" ht="21" hidden="1" customHeight="1" x14ac:dyDescent="0.25">
      <c r="A89" s="9" t="s">
        <v>112</v>
      </c>
      <c r="B89" s="14" t="str">
        <f>VLOOKUP(A89,'GIA BAN'!B85:F166,2,0)</f>
        <v>Kẹo chuối cuộn bánh tráng đậu mè</v>
      </c>
      <c r="C89" s="53" t="str">
        <f>VLOOKUP(A89,'GIA BAN'!B85:F166,3,0)</f>
        <v>1 kg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44">
        <f t="shared" si="4"/>
        <v>0</v>
      </c>
      <c r="Q89" s="34">
        <f>VLOOKUP(A89,'GIA BAN'!$B$4:$F$100,5,0)*P89</f>
        <v>0</v>
      </c>
    </row>
    <row r="90" spans="1:17" ht="21" hidden="1" customHeight="1" x14ac:dyDescent="0.25">
      <c r="A90" s="9"/>
      <c r="B90" s="10" t="s">
        <v>264</v>
      </c>
      <c r="C90" s="53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44">
        <f t="shared" si="4"/>
        <v>0</v>
      </c>
      <c r="Q90" s="34"/>
    </row>
    <row r="91" spans="1:17" ht="21" customHeight="1" x14ac:dyDescent="0.25">
      <c r="A91" s="9" t="s">
        <v>252</v>
      </c>
      <c r="B91" s="14" t="str">
        <f>VLOOKUP(A91,'GIA BAN'!B87:F168,2,0)</f>
        <v xml:space="preserve">Kẹo dừa sầu riêng - túi 3 thanh </v>
      </c>
      <c r="C91" s="53" t="str">
        <f>VLOOKUP(A91,'GIA BAN'!B87:F168,3,0)</f>
        <v>142,5gr</v>
      </c>
      <c r="D91" s="55"/>
      <c r="E91" s="55">
        <v>60</v>
      </c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44">
        <f t="shared" si="4"/>
        <v>60</v>
      </c>
      <c r="Q91" s="34">
        <f>VLOOKUP(A91,'GIA BAN'!$B$4:$F$100,5,0)*P91</f>
        <v>1110000</v>
      </c>
    </row>
    <row r="92" spans="1:17" ht="21" customHeight="1" x14ac:dyDescent="0.25">
      <c r="A92" s="9" t="s">
        <v>256</v>
      </c>
      <c r="B92" s="14" t="str">
        <f>VLOOKUP(A92,'GIA BAN'!B88:F169,2,0)</f>
        <v>Kẹo dừa lá dứa - túi 3 thanh</v>
      </c>
      <c r="C92" s="53" t="str">
        <f>VLOOKUP(A92,'GIA BAN'!B88:F169,3,0)</f>
        <v>142,5gr</v>
      </c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>
        <v>60</v>
      </c>
      <c r="P92" s="44">
        <f t="shared" si="4"/>
        <v>60</v>
      </c>
      <c r="Q92" s="34">
        <f>VLOOKUP(A92,'GIA BAN'!$B$4:$F$100,5,0)*P92</f>
        <v>1110000</v>
      </c>
    </row>
    <row r="93" spans="1:17" ht="21" customHeight="1" x14ac:dyDescent="0.25">
      <c r="A93" s="9" t="s">
        <v>258</v>
      </c>
      <c r="B93" s="14" t="str">
        <f>VLOOKUP(A93,'GIA BAN'!B89:F170,2,0)</f>
        <v>Kẹo dừa ca cao - túi 3 thanh</v>
      </c>
      <c r="C93" s="53" t="str">
        <f>VLOOKUP(A93,'GIA BAN'!B89:F170,3,0)</f>
        <v>142,5gr</v>
      </c>
      <c r="D93" s="55"/>
      <c r="E93" s="55">
        <v>60</v>
      </c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44">
        <f t="shared" si="4"/>
        <v>60</v>
      </c>
      <c r="Q93" s="34">
        <f>VLOOKUP(A93,'GIA BAN'!$B$4:$F$100,5,0)*P93</f>
        <v>1110000</v>
      </c>
    </row>
    <row r="94" spans="1:17" ht="21" customHeight="1" x14ac:dyDescent="0.25">
      <c r="A94" s="9" t="s">
        <v>260</v>
      </c>
      <c r="B94" s="14" t="str">
        <f>VLOOKUP(A94,'GIA BAN'!B90:F171,2,0)</f>
        <v>Kẹo dừa gừng -  túi 3 thanh</v>
      </c>
      <c r="C94" s="53" t="str">
        <f>VLOOKUP(A94,'GIA BAN'!B90:F171,3,0)</f>
        <v>142,5gr</v>
      </c>
      <c r="D94" s="55"/>
      <c r="E94" s="55">
        <v>60</v>
      </c>
      <c r="F94" s="55"/>
      <c r="G94" s="55"/>
      <c r="H94" s="55"/>
      <c r="I94" s="55"/>
      <c r="J94" s="55"/>
      <c r="K94" s="55"/>
      <c r="L94" s="55"/>
      <c r="M94" s="55"/>
      <c r="N94" s="55"/>
      <c r="O94" s="55">
        <v>60</v>
      </c>
      <c r="P94" s="44">
        <f t="shared" si="4"/>
        <v>120</v>
      </c>
      <c r="Q94" s="34">
        <f>VLOOKUP(A94,'GIA BAN'!$B$4:$F$100,5,0)*P94</f>
        <v>2220000</v>
      </c>
    </row>
    <row r="95" spans="1:17" ht="21" customHeight="1" x14ac:dyDescent="0.25">
      <c r="A95" s="9" t="s">
        <v>262</v>
      </c>
      <c r="B95" s="14" t="str">
        <f>VLOOKUP(A95,'GIA BAN'!B91:F172,2,0)</f>
        <v>Kẹo dừa béo -  túi 3 thanh</v>
      </c>
      <c r="C95" s="53" t="str">
        <f>VLOOKUP(A95,'GIA BAN'!B91:F172,3,0)</f>
        <v>142,5gr</v>
      </c>
      <c r="D95" s="55"/>
      <c r="E95" s="55">
        <v>60</v>
      </c>
      <c r="F95" s="55"/>
      <c r="G95" s="55"/>
      <c r="H95" s="55"/>
      <c r="I95" s="55"/>
      <c r="J95" s="55"/>
      <c r="K95" s="55">
        <v>60</v>
      </c>
      <c r="L95" s="55">
        <v>60</v>
      </c>
      <c r="M95" s="55"/>
      <c r="N95" s="55"/>
      <c r="O95" s="55"/>
      <c r="P95" s="44">
        <f t="shared" si="4"/>
        <v>180</v>
      </c>
      <c r="Q95" s="34">
        <f>VLOOKUP(A95,'GIA BAN'!$B$4:$F$100,5,0)*P95</f>
        <v>3330000</v>
      </c>
    </row>
    <row r="96" spans="1:17" ht="21" hidden="1" customHeight="1" x14ac:dyDescent="0.25">
      <c r="A96" s="9"/>
      <c r="B96" s="10" t="s">
        <v>215</v>
      </c>
      <c r="C96" s="53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44">
        <f t="shared" si="4"/>
        <v>0</v>
      </c>
      <c r="Q96" s="34"/>
    </row>
    <row r="97" spans="1:17" ht="21" hidden="1" customHeight="1" x14ac:dyDescent="0.25">
      <c r="A97" s="15" t="s">
        <v>114</v>
      </c>
      <c r="B97" s="14" t="str">
        <f>VLOOKUP(A97,'GIA BAN'!B93:F174,2,0)</f>
        <v>Bánh phồng sữa</v>
      </c>
      <c r="C97" s="53" t="str">
        <f>VLOOKUP(A97,'GIA BAN'!B93:F174,3,0)</f>
        <v>350gr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44">
        <f t="shared" si="4"/>
        <v>0</v>
      </c>
      <c r="Q97" s="34">
        <f>VLOOKUP(A97,'GIA BAN'!$B$4:$F$100,5,0)*P97</f>
        <v>0</v>
      </c>
    </row>
    <row r="98" spans="1:17" ht="21" hidden="1" customHeight="1" x14ac:dyDescent="0.25">
      <c r="A98" s="15" t="s">
        <v>116</v>
      </c>
      <c r="B98" s="14" t="str">
        <f>VLOOKUP(A98,'GIA BAN'!B94:F175,2,0)</f>
        <v>Bánh phồng sữa - sầu riêng (đặc biệt)</v>
      </c>
      <c r="C98" s="53" t="str">
        <f>VLOOKUP(A98,'GIA BAN'!B94:F175,3,0)</f>
        <v>450gr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44">
        <f t="shared" si="4"/>
        <v>0</v>
      </c>
      <c r="Q98" s="34">
        <f>VLOOKUP(A98,'GIA BAN'!$B$4:$F$100,5,0)*P98</f>
        <v>0</v>
      </c>
    </row>
    <row r="99" spans="1:17" ht="21" hidden="1" customHeight="1" x14ac:dyDescent="0.25">
      <c r="A99" s="81" t="s">
        <v>177</v>
      </c>
      <c r="B99" s="14" t="str">
        <f>VLOOKUP(A99,'GIA BAN'!B95:F176,2,0)</f>
        <v>Hộp quà tết</v>
      </c>
      <c r="C99" s="53" t="str">
        <f>VLOOKUP(A99,'GIA BAN'!B95:F176,3,0)</f>
        <v>300gr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44">
        <f t="shared" si="4"/>
        <v>0</v>
      </c>
      <c r="Q99" s="34">
        <f>VLOOKUP(A99,'GIA BAN'!$B$4:$F$100,5,0)*P99</f>
        <v>0</v>
      </c>
    </row>
    <row r="100" spans="1:17" ht="21" hidden="1" customHeight="1" x14ac:dyDescent="0.25">
      <c r="A100" s="81" t="s">
        <v>130</v>
      </c>
      <c r="B100" s="14" t="str">
        <f>VLOOKUP(A100,'GIA BAN'!B96:F177,2,0)</f>
        <v>Nước màu dừa (chai nhỏ)</v>
      </c>
      <c r="C100" s="53" t="str">
        <f>VLOOKUP(A100,'GIA BAN'!B96:F177,3,0)</f>
        <v>250gr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44">
        <f t="shared" si="4"/>
        <v>0</v>
      </c>
      <c r="Q100" s="34">
        <f>VLOOKUP(A100,'GIA BAN'!$B$4:$F$100,5,0)*P100</f>
        <v>0</v>
      </c>
    </row>
    <row r="101" spans="1:17" ht="21" hidden="1" customHeight="1" x14ac:dyDescent="0.25">
      <c r="A101" s="81" t="s">
        <v>132</v>
      </c>
      <c r="B101" s="14" t="str">
        <f>VLOOKUP(A101,'GIA BAN'!B97:F178,2,0)</f>
        <v>Kẹo tổng hợp (xá)</v>
      </c>
      <c r="C101" s="53" t="str">
        <f>VLOOKUP(A101,'GIA BAN'!B97:F178,3,0)</f>
        <v>1 kg</v>
      </c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44">
        <f t="shared" si="4"/>
        <v>0</v>
      </c>
      <c r="Q101" s="34">
        <f>VLOOKUP(A101,'GIA BAN'!$B$4:$F$100,5,0)*P101</f>
        <v>0</v>
      </c>
    </row>
    <row r="102" spans="1:17" ht="21" hidden="1" customHeight="1" x14ac:dyDescent="0.25">
      <c r="A102" s="81" t="s">
        <v>134</v>
      </c>
      <c r="B102" s="14" t="str">
        <f>VLOOKUP(A102,'GIA BAN'!B98:F179,2,0)</f>
        <v>Kẹo tổng hợp (túi)</v>
      </c>
      <c r="C102" s="53" t="str">
        <f>VLOOKUP(A102,'GIA BAN'!B98:F179,3,0)</f>
        <v>200gr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44">
        <f t="shared" si="4"/>
        <v>0</v>
      </c>
      <c r="Q102" s="34">
        <f>VLOOKUP(A102,'GIA BAN'!$B$4:$F$100,5,0)*P102</f>
        <v>0</v>
      </c>
    </row>
    <row r="103" spans="1:17" ht="21" hidden="1" customHeight="1" x14ac:dyDescent="0.25">
      <c r="A103" s="81" t="s">
        <v>136</v>
      </c>
      <c r="B103" s="14" t="str">
        <f>VLOOKUP(A103,'GIA BAN'!B99:F180,2,0)</f>
        <v>Kẹo tổng hợp (túi)</v>
      </c>
      <c r="C103" s="53" t="str">
        <f>VLOOKUP(A103,'GIA BAN'!B99:F180,3,0)</f>
        <v>500gr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44">
        <f>SUM(D103:O103)</f>
        <v>0</v>
      </c>
      <c r="Q103" s="34">
        <f>VLOOKUP(A103,'GIA BAN'!$B$4:$F$100,5,0)*P103</f>
        <v>0</v>
      </c>
    </row>
    <row r="104" spans="1:17" ht="25.5" x14ac:dyDescent="0.25">
      <c r="A104" s="24"/>
      <c r="B104" s="24"/>
      <c r="C104" s="25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>
        <f t="shared" ref="P104:Q104" si="5">SUM(P8:P103)</f>
        <v>16610</v>
      </c>
      <c r="Q104" s="23">
        <f t="shared" si="5"/>
        <v>408341000</v>
      </c>
    </row>
  </sheetData>
  <autoFilter ref="A6:Q104">
    <filterColumn colId="15">
      <filters>
        <filter val="1,650"/>
        <filter val="1,750"/>
        <filter val="1,850"/>
        <filter val="100"/>
        <filter val="120"/>
        <filter val="125"/>
        <filter val="16,610"/>
        <filter val="175"/>
        <filter val="180"/>
        <filter val="2,300"/>
        <filter val="200"/>
        <filter val="210"/>
        <filter val="240"/>
        <filter val="250"/>
        <filter val="300"/>
        <filter val="360"/>
        <filter val="420"/>
        <filter val="480"/>
        <filter val="50"/>
        <filter val="60"/>
        <filter val="660"/>
        <filter val="750"/>
        <filter val="90"/>
        <filter val="900"/>
      </filters>
    </filterColumn>
  </autoFilter>
  <mergeCells count="4">
    <mergeCell ref="P4:Q4"/>
    <mergeCell ref="A4:A5"/>
    <mergeCell ref="B4:B5"/>
    <mergeCell ref="C4:C5"/>
  </mergeCells>
  <pageMargins left="0" right="0" top="0" bottom="0" header="0" footer="0"/>
  <pageSetup scale="5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N104"/>
  <sheetViews>
    <sheetView zoomScale="85" zoomScaleNormal="85" workbookViewId="0">
      <pane xSplit="2" ySplit="6" topLeftCell="C81" activePane="bottomRight" state="frozen"/>
      <selection pane="topRight" activeCell="C1" sqref="C1"/>
      <selection pane="bottomLeft" activeCell="A7" sqref="A7"/>
      <selection pane="bottomRight" activeCell="C1" sqref="C1:P1"/>
    </sheetView>
  </sheetViews>
  <sheetFormatPr defaultColWidth="9" defaultRowHeight="15" x14ac:dyDescent="0.25"/>
  <cols>
    <col min="1" max="1" width="7.140625" style="1" customWidth="1"/>
    <col min="2" max="2" width="27.5703125" style="2" customWidth="1"/>
    <col min="3" max="3" width="9.5703125" style="2" customWidth="1"/>
    <col min="4" max="4" width="12.85546875" style="2" customWidth="1"/>
    <col min="5" max="12" width="12" style="2" customWidth="1"/>
    <col min="13" max="13" width="8.28515625" style="2" customWidth="1"/>
    <col min="14" max="14" width="14.85546875" style="3" customWidth="1"/>
    <col min="15" max="16384" width="9" style="2"/>
  </cols>
  <sheetData>
    <row r="1" spans="1:14" ht="31.5" customHeight="1" x14ac:dyDescent="0.25">
      <c r="A1" s="11" t="s">
        <v>122</v>
      </c>
      <c r="B1" s="11"/>
      <c r="N1" s="2"/>
    </row>
    <row r="2" spans="1:14" ht="31.5" customHeight="1" x14ac:dyDescent="0.25">
      <c r="A2" s="64" t="s">
        <v>244</v>
      </c>
      <c r="B2" s="65"/>
      <c r="C2" s="29" t="s">
        <v>144</v>
      </c>
      <c r="D2" s="12">
        <f>SUMPRODUCT('GIA BAN'!$F$4:$F$99,D8:D103)</f>
        <v>36554000</v>
      </c>
      <c r="E2" s="12">
        <f>SUMPRODUCT('GIA BAN'!$F$4:$F$99,E8:E103)</f>
        <v>46059000</v>
      </c>
      <c r="F2" s="12">
        <f>SUMPRODUCT('GIA BAN'!$F$4:$F$99,F8:F103)</f>
        <v>31148000</v>
      </c>
      <c r="G2" s="12">
        <f>SUMPRODUCT('GIA BAN'!$F$4:$F$99,G8:G103)</f>
        <v>35917000</v>
      </c>
      <c r="H2" s="12">
        <f>SUMPRODUCT('GIA BAN'!$F$4:$F$99,H8:H103)</f>
        <v>46329000</v>
      </c>
      <c r="I2" s="12">
        <f>SUMPRODUCT('GIA BAN'!$F$4:$F$99,I8:I103)</f>
        <v>40573000</v>
      </c>
      <c r="J2" s="12">
        <f>SUMPRODUCT('GIA BAN'!$F$4:$F$99,J8:J103)</f>
        <v>6144000</v>
      </c>
      <c r="K2" s="12">
        <f>SUMPRODUCT('GIA BAN'!$F$4:$F$99,K8:K103)</f>
        <v>57600000</v>
      </c>
      <c r="L2" s="12">
        <f>SUMPRODUCT('GIA BAN'!$F$4:$F$99,L8:L103)</f>
        <v>38272000</v>
      </c>
      <c r="M2" s="26"/>
      <c r="N2" s="49">
        <f>SUM(D2:L2)</f>
        <v>338596000</v>
      </c>
    </row>
    <row r="3" spans="1:14" ht="25.5" customHeight="1" x14ac:dyDescent="0.25">
      <c r="A3" s="16"/>
      <c r="B3" s="16"/>
      <c r="C3" s="30" t="s">
        <v>145</v>
      </c>
      <c r="D3" s="22">
        <f>D2-(D2*6%)</f>
        <v>34360760</v>
      </c>
      <c r="E3" s="22">
        <f t="shared" ref="E3:J3" si="0">E2-(E2*6%)</f>
        <v>43295460</v>
      </c>
      <c r="F3" s="22">
        <f t="shared" si="0"/>
        <v>29279120</v>
      </c>
      <c r="G3" s="22">
        <f t="shared" si="0"/>
        <v>33761980</v>
      </c>
      <c r="H3" s="22">
        <f t="shared" si="0"/>
        <v>43549260</v>
      </c>
      <c r="I3" s="22">
        <f t="shared" si="0"/>
        <v>38138620</v>
      </c>
      <c r="J3" s="22">
        <f t="shared" si="0"/>
        <v>5775360</v>
      </c>
      <c r="K3" s="22">
        <f t="shared" ref="K3:L3" si="1">K2-(K2*6%)</f>
        <v>54144000</v>
      </c>
      <c r="L3" s="22">
        <f t="shared" si="1"/>
        <v>35975680</v>
      </c>
      <c r="M3" s="26"/>
      <c r="N3" s="50">
        <f>SUM(D3:L3)</f>
        <v>318280240</v>
      </c>
    </row>
    <row r="4" spans="1:14" s="51" customFormat="1" ht="24" customHeight="1" x14ac:dyDescent="0.25">
      <c r="A4" s="101" t="s">
        <v>120</v>
      </c>
      <c r="B4" s="103" t="s">
        <v>0</v>
      </c>
      <c r="C4" s="105" t="s">
        <v>146</v>
      </c>
      <c r="D4" s="92">
        <v>42861</v>
      </c>
      <c r="E4" s="92">
        <v>42861</v>
      </c>
      <c r="F4" s="92">
        <v>42863</v>
      </c>
      <c r="G4" s="92">
        <v>42864</v>
      </c>
      <c r="H4" s="92">
        <v>42872</v>
      </c>
      <c r="I4" s="92">
        <v>42873</v>
      </c>
      <c r="J4" s="92">
        <v>42873</v>
      </c>
      <c r="K4" s="92">
        <v>42874</v>
      </c>
      <c r="L4" s="92">
        <v>42875</v>
      </c>
      <c r="M4" s="107"/>
      <c r="N4" s="107"/>
    </row>
    <row r="5" spans="1:14" s="51" customFormat="1" ht="24" customHeight="1" x14ac:dyDescent="0.25">
      <c r="A5" s="102"/>
      <c r="B5" s="104"/>
      <c r="C5" s="106"/>
      <c r="D5" s="56" t="s">
        <v>172</v>
      </c>
      <c r="E5" s="56" t="s">
        <v>173</v>
      </c>
      <c r="F5" s="56" t="s">
        <v>174</v>
      </c>
      <c r="G5" s="56" t="s">
        <v>175</v>
      </c>
      <c r="H5" s="56" t="s">
        <v>181</v>
      </c>
      <c r="I5" s="56" t="s">
        <v>182</v>
      </c>
      <c r="J5" s="56" t="s">
        <v>183</v>
      </c>
      <c r="K5" s="56" t="s">
        <v>184</v>
      </c>
      <c r="L5" s="56" t="s">
        <v>238</v>
      </c>
      <c r="M5" s="68" t="s">
        <v>229</v>
      </c>
      <c r="N5" s="67" t="s">
        <v>159</v>
      </c>
    </row>
    <row r="6" spans="1:14" s="51" customFormat="1" ht="14.25" customHeight="1" x14ac:dyDescent="0.25">
      <c r="A6" s="89">
        <v>1</v>
      </c>
      <c r="B6" s="90">
        <v>2</v>
      </c>
      <c r="C6" s="89">
        <v>3</v>
      </c>
      <c r="D6" s="90">
        <v>4</v>
      </c>
      <c r="E6" s="89">
        <v>5</v>
      </c>
      <c r="F6" s="90">
        <v>6</v>
      </c>
      <c r="G6" s="89">
        <v>7</v>
      </c>
      <c r="H6" s="90">
        <v>8</v>
      </c>
      <c r="I6" s="89">
        <v>9</v>
      </c>
      <c r="J6" s="90">
        <v>10</v>
      </c>
      <c r="K6" s="89">
        <v>11</v>
      </c>
      <c r="L6" s="90">
        <v>12</v>
      </c>
      <c r="M6" s="89">
        <v>13</v>
      </c>
      <c r="N6" s="90">
        <v>14</v>
      </c>
    </row>
    <row r="7" spans="1:14" s="51" customFormat="1" ht="22.5" hidden="1" customHeight="1" x14ac:dyDescent="0.25">
      <c r="A7" s="10"/>
      <c r="B7" s="45" t="s">
        <v>1</v>
      </c>
      <c r="C7" s="46"/>
      <c r="D7" s="57"/>
      <c r="E7" s="57"/>
      <c r="F7" s="57"/>
      <c r="G7" s="57"/>
      <c r="H7" s="57"/>
      <c r="I7" s="57"/>
      <c r="J7" s="57"/>
      <c r="K7" s="57"/>
      <c r="L7" s="57"/>
      <c r="M7" s="48"/>
      <c r="N7" s="47"/>
    </row>
    <row r="8" spans="1:14" s="8" customFormat="1" ht="21" customHeight="1" x14ac:dyDescent="0.25">
      <c r="A8" s="9" t="s">
        <v>2</v>
      </c>
      <c r="B8" s="14" t="str">
        <f>VLOOKUP(A8,'GIA BAN'!B4:F79,2,0)</f>
        <v>Kẹo dừa sữa sầu riêng</v>
      </c>
      <c r="C8" s="53" t="str">
        <f>VLOOKUP(A8,'GIA BAN'!B4:F79,3,0)</f>
        <v>300gr</v>
      </c>
      <c r="D8" s="55">
        <v>150</v>
      </c>
      <c r="E8" s="55">
        <v>200</v>
      </c>
      <c r="F8" s="55">
        <v>200</v>
      </c>
      <c r="G8" s="55">
        <v>100</v>
      </c>
      <c r="H8" s="55">
        <v>200</v>
      </c>
      <c r="I8" s="55">
        <v>200</v>
      </c>
      <c r="J8" s="55"/>
      <c r="K8" s="55">
        <v>150</v>
      </c>
      <c r="L8" s="55">
        <v>200</v>
      </c>
      <c r="M8" s="44">
        <f t="shared" ref="M8" si="2">SUM(D8:L8)</f>
        <v>1400</v>
      </c>
      <c r="N8" s="34">
        <f>VLOOKUP(A8,'GIA BAN'!$B$4:$F$100,5,0)*M8</f>
        <v>32620000</v>
      </c>
    </row>
    <row r="9" spans="1:14" s="8" customFormat="1" ht="21" customHeight="1" x14ac:dyDescent="0.25">
      <c r="A9" s="9" t="s">
        <v>5</v>
      </c>
      <c r="B9" s="14" t="str">
        <f>VLOOKUP(A9,'GIA BAN'!B5:F80,2,0)</f>
        <v>Kẹo dừa sữa đậu phộng</v>
      </c>
      <c r="C9" s="53" t="str">
        <f>VLOOKUP(A9,'GIA BAN'!B5:F80,3,0)</f>
        <v>300gr</v>
      </c>
      <c r="D9" s="55">
        <v>150</v>
      </c>
      <c r="E9" s="55">
        <v>200</v>
      </c>
      <c r="F9" s="55">
        <v>200</v>
      </c>
      <c r="G9" s="55">
        <v>100</v>
      </c>
      <c r="H9" s="55">
        <v>200</v>
      </c>
      <c r="I9" s="53">
        <v>200</v>
      </c>
      <c r="J9" s="53"/>
      <c r="K9" s="53">
        <v>150</v>
      </c>
      <c r="L9" s="53">
        <v>150</v>
      </c>
      <c r="M9" s="44">
        <f t="shared" ref="M9:M72" si="3">SUM(D9:L9)</f>
        <v>1350</v>
      </c>
      <c r="N9" s="34">
        <f>VLOOKUP(A9,'GIA BAN'!$B$4:$F$100,5,0)*M9</f>
        <v>31455000</v>
      </c>
    </row>
    <row r="10" spans="1:14" s="8" customFormat="1" ht="21" customHeight="1" x14ac:dyDescent="0.25">
      <c r="A10" s="9" t="s">
        <v>7</v>
      </c>
      <c r="B10" s="14" t="str">
        <f>VLOOKUP(A10,'GIA BAN'!B6:F81,2,0)</f>
        <v>Kẹo dừa sữa lá dứa</v>
      </c>
      <c r="C10" s="53" t="str">
        <f>VLOOKUP(A10,'GIA BAN'!B6:F81,3,0)</f>
        <v>300gr</v>
      </c>
      <c r="D10" s="55">
        <v>300</v>
      </c>
      <c r="E10" s="55">
        <v>200</v>
      </c>
      <c r="F10" s="55">
        <v>200</v>
      </c>
      <c r="G10" s="55">
        <v>300</v>
      </c>
      <c r="H10" s="55">
        <v>200</v>
      </c>
      <c r="I10" s="53">
        <v>200</v>
      </c>
      <c r="J10" s="53"/>
      <c r="K10" s="53">
        <v>150</v>
      </c>
      <c r="L10" s="53">
        <v>200</v>
      </c>
      <c r="M10" s="44">
        <f t="shared" si="3"/>
        <v>1750</v>
      </c>
      <c r="N10" s="34">
        <f>VLOOKUP(A10,'GIA BAN'!$B$4:$F$100,5,0)*M10</f>
        <v>40775000</v>
      </c>
    </row>
    <row r="11" spans="1:14" s="8" customFormat="1" ht="21" customHeight="1" x14ac:dyDescent="0.25">
      <c r="A11" s="9" t="s">
        <v>9</v>
      </c>
      <c r="B11" s="14" t="str">
        <f>VLOOKUP(A11,'GIA BAN'!B7:F82,2,0)</f>
        <v>Kẹo dừa sữa sầu riêng/ đậu phộng</v>
      </c>
      <c r="C11" s="53" t="str">
        <f>VLOOKUP(A11,'GIA BAN'!B7:F82,3,0)</f>
        <v>300gr</v>
      </c>
      <c r="D11" s="55">
        <v>300</v>
      </c>
      <c r="E11" s="55">
        <v>200</v>
      </c>
      <c r="F11" s="55">
        <v>200</v>
      </c>
      <c r="G11" s="55"/>
      <c r="H11" s="55">
        <v>150</v>
      </c>
      <c r="I11" s="53"/>
      <c r="J11" s="55"/>
      <c r="K11" s="55">
        <v>150</v>
      </c>
      <c r="L11" s="55">
        <v>150</v>
      </c>
      <c r="M11" s="44">
        <f t="shared" si="3"/>
        <v>1150</v>
      </c>
      <c r="N11" s="34">
        <f>VLOOKUP(A11,'GIA BAN'!$B$4:$F$100,5,0)*M11</f>
        <v>26795000</v>
      </c>
    </row>
    <row r="12" spans="1:14" s="8" customFormat="1" ht="21" hidden="1" customHeight="1" x14ac:dyDescent="0.25">
      <c r="A12" s="9" t="s">
        <v>11</v>
      </c>
      <c r="B12" s="14" t="str">
        <f>VLOOKUP(A12,'GIA BAN'!B8:F83,2,0)</f>
        <v>Kẹo dừa  béo</v>
      </c>
      <c r="C12" s="53" t="str">
        <f>VLOOKUP(A12,'GIA BAN'!B8:F83,3,0)</f>
        <v>400gr</v>
      </c>
      <c r="D12" s="55"/>
      <c r="E12" s="55"/>
      <c r="F12" s="55"/>
      <c r="G12" s="55"/>
      <c r="H12" s="55"/>
      <c r="I12" s="53"/>
      <c r="J12" s="53"/>
      <c r="K12" s="53"/>
      <c r="L12" s="53"/>
      <c r="M12" s="44">
        <f t="shared" si="3"/>
        <v>0</v>
      </c>
      <c r="N12" s="34">
        <f>VLOOKUP(A12,'GIA BAN'!$B$4:$F$100,5,0)*M12</f>
        <v>0</v>
      </c>
    </row>
    <row r="13" spans="1:14" s="8" customFormat="1" ht="22.5" hidden="1" customHeight="1" x14ac:dyDescent="0.25">
      <c r="A13" s="9" t="s">
        <v>14</v>
      </c>
      <c r="B13" s="14" t="str">
        <f>VLOOKUP(A13,'GIA BAN'!B9:F84,2,0)</f>
        <v>Kẹo dừa sữa sầu riêng/ đậu phộng</v>
      </c>
      <c r="C13" s="53" t="str">
        <f>VLOOKUP(A13,'GIA BAN'!B9:F84,3,0)</f>
        <v>400gr</v>
      </c>
      <c r="D13" s="55"/>
      <c r="E13" s="55"/>
      <c r="F13" s="55"/>
      <c r="G13" s="55"/>
      <c r="H13" s="55"/>
      <c r="I13" s="53"/>
      <c r="J13" s="53"/>
      <c r="K13" s="53"/>
      <c r="L13" s="53"/>
      <c r="M13" s="44">
        <f t="shared" si="3"/>
        <v>0</v>
      </c>
      <c r="N13" s="34">
        <f>VLOOKUP(A13,'GIA BAN'!$B$4:$F$100,5,0)*M13</f>
        <v>0</v>
      </c>
    </row>
    <row r="14" spans="1:14" s="8" customFormat="1" ht="22.5" hidden="1" customHeight="1" x14ac:dyDescent="0.25">
      <c r="A14" s="9" t="s">
        <v>15</v>
      </c>
      <c r="B14" s="14" t="str">
        <f>VLOOKUP(A14,'GIA BAN'!B10:F85,2,0)</f>
        <v>Kẹo dừa sữa sầu riêng</v>
      </c>
      <c r="C14" s="53" t="str">
        <f>VLOOKUP(A14,'GIA BAN'!B10:F85,3,0)</f>
        <v>500gr</v>
      </c>
      <c r="D14" s="55"/>
      <c r="E14" s="55"/>
      <c r="F14" s="55"/>
      <c r="G14" s="55"/>
      <c r="H14" s="55"/>
      <c r="I14" s="53"/>
      <c r="J14" s="53"/>
      <c r="K14" s="53"/>
      <c r="L14" s="53"/>
      <c r="M14" s="44">
        <f t="shared" si="3"/>
        <v>0</v>
      </c>
      <c r="N14" s="34">
        <f>VLOOKUP(A14,'GIA BAN'!$B$4:$F$100,5,0)*M14</f>
        <v>0</v>
      </c>
    </row>
    <row r="15" spans="1:14" s="8" customFormat="1" ht="22.5" hidden="1" customHeight="1" x14ac:dyDescent="0.25">
      <c r="A15" s="9" t="s">
        <v>17</v>
      </c>
      <c r="B15" s="14" t="str">
        <f>VLOOKUP(A15,'GIA BAN'!B11:F92,2,0)</f>
        <v>Kẹo dừa sữa sầu riêng/ đậu phộng</v>
      </c>
      <c r="C15" s="53" t="str">
        <f>VLOOKUP(A15,'GIA BAN'!B11:F92,3,0)</f>
        <v>500gr</v>
      </c>
      <c r="D15" s="55"/>
      <c r="E15" s="55"/>
      <c r="F15" s="55"/>
      <c r="G15" s="55"/>
      <c r="H15" s="55"/>
      <c r="I15" s="53"/>
      <c r="J15" s="53"/>
      <c r="K15" s="53"/>
      <c r="L15" s="53"/>
      <c r="M15" s="44">
        <f t="shared" si="3"/>
        <v>0</v>
      </c>
      <c r="N15" s="34">
        <f>VLOOKUP(A15,'GIA BAN'!$B$4:$F$100,5,0)*M15</f>
        <v>0</v>
      </c>
    </row>
    <row r="16" spans="1:14" s="8" customFormat="1" ht="22.5" hidden="1" customHeight="1" x14ac:dyDescent="0.25">
      <c r="A16" s="9" t="s">
        <v>18</v>
      </c>
      <c r="B16" s="14" t="str">
        <f>VLOOKUP(A16,'GIA BAN'!B12:F93,2,0)</f>
        <v>Kẹo dừa sữa sầu riêng/ lá dứa</v>
      </c>
      <c r="C16" s="53" t="str">
        <f>VLOOKUP(A16,'GIA BAN'!B12:F93,3,0)</f>
        <v>500gr</v>
      </c>
      <c r="D16" s="55"/>
      <c r="E16" s="55"/>
      <c r="F16" s="55"/>
      <c r="G16" s="55"/>
      <c r="H16" s="55"/>
      <c r="I16" s="53"/>
      <c r="J16" s="53"/>
      <c r="K16" s="53"/>
      <c r="L16" s="53"/>
      <c r="M16" s="44">
        <f t="shared" si="3"/>
        <v>0</v>
      </c>
      <c r="N16" s="34">
        <f>VLOOKUP(A16,'GIA BAN'!$B$4:$F$100,5,0)*M16</f>
        <v>0</v>
      </c>
    </row>
    <row r="17" spans="1:14" s="51" customFormat="1" ht="22.5" hidden="1" customHeight="1" x14ac:dyDescent="0.25">
      <c r="A17" s="9"/>
      <c r="B17" s="10" t="s">
        <v>20</v>
      </c>
      <c r="C17" s="52"/>
      <c r="D17" s="52"/>
      <c r="E17" s="52"/>
      <c r="F17" s="52"/>
      <c r="G17" s="52"/>
      <c r="H17" s="55"/>
      <c r="I17" s="52"/>
      <c r="J17" s="52"/>
      <c r="K17" s="52"/>
      <c r="L17" s="52"/>
      <c r="M17" s="44">
        <f t="shared" si="3"/>
        <v>0</v>
      </c>
      <c r="N17" s="34"/>
    </row>
    <row r="18" spans="1:14" s="51" customFormat="1" ht="22.5" hidden="1" customHeight="1" x14ac:dyDescent="0.25">
      <c r="A18" s="9" t="s">
        <v>21</v>
      </c>
      <c r="B18" s="14" t="str">
        <f>VLOOKUP(A18,'GIA BAN'!B14:F99,2,0)</f>
        <v>Kẹo dừa sầu riêng</v>
      </c>
      <c r="C18" s="53" t="str">
        <f>VLOOKUP(A18,'GIA BAN'!B14:F99,3,0)</f>
        <v>400gr</v>
      </c>
      <c r="D18" s="55"/>
      <c r="E18" s="55"/>
      <c r="F18" s="55"/>
      <c r="G18" s="55"/>
      <c r="H18" s="55"/>
      <c r="I18" s="53"/>
      <c r="J18" s="53"/>
      <c r="K18" s="53"/>
      <c r="L18" s="53"/>
      <c r="M18" s="44">
        <f t="shared" si="3"/>
        <v>0</v>
      </c>
      <c r="N18" s="34">
        <f>VLOOKUP(A18,'GIA BAN'!$B$4:$F$100,5,0)*M18</f>
        <v>0</v>
      </c>
    </row>
    <row r="19" spans="1:14" s="51" customFormat="1" ht="22.5" hidden="1" customHeight="1" x14ac:dyDescent="0.25">
      <c r="A19" s="9" t="s">
        <v>23</v>
      </c>
      <c r="B19" s="14" t="str">
        <f>VLOOKUP(A19,'GIA BAN'!B15:F99,2,0)</f>
        <v>Kẹo dừa sầu riêng / đậu phộng</v>
      </c>
      <c r="C19" s="53" t="str">
        <f>VLOOKUP(A19,'GIA BAN'!B15:F99,3,0)</f>
        <v>400gr</v>
      </c>
      <c r="D19" s="55"/>
      <c r="E19" s="55"/>
      <c r="F19" s="55"/>
      <c r="G19" s="55"/>
      <c r="H19" s="55"/>
      <c r="I19" s="53"/>
      <c r="J19" s="53"/>
      <c r="K19" s="53"/>
      <c r="L19" s="53"/>
      <c r="M19" s="44">
        <f t="shared" si="3"/>
        <v>0</v>
      </c>
      <c r="N19" s="34">
        <f>VLOOKUP(A19,'GIA BAN'!$B$4:$F$100,5,0)*M19</f>
        <v>0</v>
      </c>
    </row>
    <row r="20" spans="1:14" s="51" customFormat="1" ht="22.5" hidden="1" customHeight="1" x14ac:dyDescent="0.25">
      <c r="A20" s="9" t="s">
        <v>25</v>
      </c>
      <c r="B20" s="14" t="str">
        <f>VLOOKUP(A20,'GIA BAN'!B16:F99,2,0)</f>
        <v>Kẹo dừa sầu riêng / lá dứa</v>
      </c>
      <c r="C20" s="53" t="str">
        <f>VLOOKUP(A20,'GIA BAN'!B16:F99,3,0)</f>
        <v>400gr</v>
      </c>
      <c r="D20" s="55"/>
      <c r="E20" s="55"/>
      <c r="F20" s="55"/>
      <c r="G20" s="55"/>
      <c r="H20" s="55"/>
      <c r="I20" s="53"/>
      <c r="J20" s="53"/>
      <c r="K20" s="53"/>
      <c r="L20" s="53"/>
      <c r="M20" s="44">
        <f t="shared" si="3"/>
        <v>0</v>
      </c>
      <c r="N20" s="34">
        <f>VLOOKUP(A20,'GIA BAN'!$B$4:$F$100,5,0)*M20</f>
        <v>0</v>
      </c>
    </row>
    <row r="21" spans="1:14" s="51" customFormat="1" ht="22.5" hidden="1" customHeight="1" x14ac:dyDescent="0.25">
      <c r="A21" s="9" t="s">
        <v>27</v>
      </c>
      <c r="B21" s="14" t="str">
        <f>VLOOKUP(A21,'GIA BAN'!B17:F99,2,0)</f>
        <v xml:space="preserve">Kẹo dừa sữa ca cao </v>
      </c>
      <c r="C21" s="53" t="str">
        <f>VLOOKUP(A21,'GIA BAN'!B17:F99,3,0)</f>
        <v>400gr</v>
      </c>
      <c r="D21" s="55"/>
      <c r="E21" s="55"/>
      <c r="F21" s="55"/>
      <c r="G21" s="55"/>
      <c r="H21" s="55"/>
      <c r="I21" s="53"/>
      <c r="J21" s="53"/>
      <c r="K21" s="53"/>
      <c r="L21" s="53"/>
      <c r="M21" s="44">
        <f t="shared" si="3"/>
        <v>0</v>
      </c>
      <c r="N21" s="34">
        <f>VLOOKUP(A21,'GIA BAN'!$B$4:$F$100,5,0)*M21</f>
        <v>0</v>
      </c>
    </row>
    <row r="22" spans="1:14" s="51" customFormat="1" ht="22.5" hidden="1" customHeight="1" x14ac:dyDescent="0.25">
      <c r="A22" s="9" t="s">
        <v>29</v>
      </c>
      <c r="B22" s="14" t="str">
        <f>VLOOKUP(A22,'GIA BAN'!B18:F99,2,0)</f>
        <v>Kẹo dừa  béo</v>
      </c>
      <c r="C22" s="53" t="str">
        <f>VLOOKUP(A22,'GIA BAN'!B18:F99,3,0)</f>
        <v>400gr</v>
      </c>
      <c r="D22" s="55"/>
      <c r="E22" s="55"/>
      <c r="F22" s="55"/>
      <c r="G22" s="55"/>
      <c r="H22" s="55"/>
      <c r="I22" s="53"/>
      <c r="J22" s="53"/>
      <c r="K22" s="53"/>
      <c r="L22" s="53"/>
      <c r="M22" s="44">
        <f t="shared" si="3"/>
        <v>0</v>
      </c>
      <c r="N22" s="34">
        <f>VLOOKUP(A22,'GIA BAN'!$B$4:$F$100,5,0)*M22</f>
        <v>0</v>
      </c>
    </row>
    <row r="23" spans="1:14" s="51" customFormat="1" ht="22.5" hidden="1" customHeight="1" x14ac:dyDescent="0.25">
      <c r="A23" s="15" t="s">
        <v>123</v>
      </c>
      <c r="B23" s="87" t="str">
        <f>VLOOKUP(A23,'GIA BAN'!B19:F100,2,0)</f>
        <v>Kẹo dừa sầu riêng</v>
      </c>
      <c r="C23" s="79" t="str">
        <f>VLOOKUP(A23,'GIA BAN'!B19:F100,3,0)</f>
        <v>450gr</v>
      </c>
      <c r="D23" s="55"/>
      <c r="E23" s="55"/>
      <c r="F23" s="55"/>
      <c r="G23" s="55"/>
      <c r="H23" s="55"/>
      <c r="I23" s="53"/>
      <c r="J23" s="53"/>
      <c r="K23" s="53"/>
      <c r="L23" s="53"/>
      <c r="M23" s="44">
        <f t="shared" si="3"/>
        <v>0</v>
      </c>
      <c r="N23" s="34">
        <f>VLOOKUP(A23,'GIA BAN'!$B$4:$F$100,5,0)*M23</f>
        <v>0</v>
      </c>
    </row>
    <row r="24" spans="1:14" s="51" customFormat="1" ht="22.5" hidden="1" customHeight="1" x14ac:dyDescent="0.25">
      <c r="A24" s="15" t="s">
        <v>124</v>
      </c>
      <c r="B24" s="87" t="str">
        <f>VLOOKUP(A24,'GIA BAN'!B20:F101,2,0)</f>
        <v>Kẹo dừa sầu riêng / đậu phộng</v>
      </c>
      <c r="C24" s="79" t="str">
        <f>VLOOKUP(A24,'GIA BAN'!B20:F101,3,0)</f>
        <v>450gr</v>
      </c>
      <c r="D24" s="55"/>
      <c r="E24" s="55"/>
      <c r="F24" s="55"/>
      <c r="G24" s="55"/>
      <c r="H24" s="55"/>
      <c r="I24" s="53"/>
      <c r="J24" s="53"/>
      <c r="K24" s="53"/>
      <c r="L24" s="53"/>
      <c r="M24" s="44">
        <f t="shared" si="3"/>
        <v>0</v>
      </c>
      <c r="N24" s="34">
        <f>VLOOKUP(A24,'GIA BAN'!$B$4:$F$100,5,0)*M24</f>
        <v>0</v>
      </c>
    </row>
    <row r="25" spans="1:14" s="51" customFormat="1" ht="22.5" hidden="1" customHeight="1" x14ac:dyDescent="0.25">
      <c r="A25" s="15" t="s">
        <v>125</v>
      </c>
      <c r="B25" s="87" t="str">
        <f>VLOOKUP(A25,'GIA BAN'!B21:F102,2,0)</f>
        <v>Kẹo dừa sầu riêng / lá dứa</v>
      </c>
      <c r="C25" s="79" t="str">
        <f>VLOOKUP(A25,'GIA BAN'!B21:F102,3,0)</f>
        <v>450gr</v>
      </c>
      <c r="D25" s="55"/>
      <c r="E25" s="55"/>
      <c r="F25" s="55"/>
      <c r="G25" s="55"/>
      <c r="H25" s="55"/>
      <c r="I25" s="53"/>
      <c r="J25" s="53"/>
      <c r="K25" s="53"/>
      <c r="L25" s="53"/>
      <c r="M25" s="44">
        <f t="shared" si="3"/>
        <v>0</v>
      </c>
      <c r="N25" s="34">
        <f>VLOOKUP(A25,'GIA BAN'!$B$4:$F$100,5,0)*M25</f>
        <v>0</v>
      </c>
    </row>
    <row r="26" spans="1:14" s="51" customFormat="1" ht="22.5" hidden="1" customHeight="1" x14ac:dyDescent="0.25">
      <c r="A26" s="15" t="s">
        <v>126</v>
      </c>
      <c r="B26" s="87" t="str">
        <f>VLOOKUP(A26,'GIA BAN'!B22:F103,2,0)</f>
        <v xml:space="preserve">Kẹo dừa sữa ca cao </v>
      </c>
      <c r="C26" s="79" t="str">
        <f>VLOOKUP(A26,'GIA BAN'!B22:F103,3,0)</f>
        <v>450gr</v>
      </c>
      <c r="D26" s="55"/>
      <c r="E26" s="55"/>
      <c r="F26" s="55"/>
      <c r="G26" s="55"/>
      <c r="H26" s="55"/>
      <c r="I26" s="53"/>
      <c r="J26" s="53"/>
      <c r="K26" s="53"/>
      <c r="L26" s="53"/>
      <c r="M26" s="44">
        <f t="shared" si="3"/>
        <v>0</v>
      </c>
      <c r="N26" s="34">
        <f>VLOOKUP(A26,'GIA BAN'!$B$4:$F$100,5,0)*M26</f>
        <v>0</v>
      </c>
    </row>
    <row r="27" spans="1:14" s="51" customFormat="1" ht="22.5" hidden="1" customHeight="1" x14ac:dyDescent="0.25">
      <c r="A27" s="15" t="s">
        <v>127</v>
      </c>
      <c r="B27" s="87" t="str">
        <f>VLOOKUP(A27,'GIA BAN'!B23:F104,2,0)</f>
        <v>Kẹo dừa  béo</v>
      </c>
      <c r="C27" s="79" t="str">
        <f>VLOOKUP(A27,'GIA BAN'!B23:F104,3,0)</f>
        <v>450gr</v>
      </c>
      <c r="D27" s="55"/>
      <c r="E27" s="55"/>
      <c r="F27" s="55"/>
      <c r="G27" s="55"/>
      <c r="H27" s="55"/>
      <c r="I27" s="53"/>
      <c r="J27" s="53"/>
      <c r="K27" s="53"/>
      <c r="L27" s="53"/>
      <c r="M27" s="44">
        <f t="shared" si="3"/>
        <v>0</v>
      </c>
      <c r="N27" s="34">
        <f>VLOOKUP(A27,'GIA BAN'!$B$4:$F$100,5,0)*M27</f>
        <v>0</v>
      </c>
    </row>
    <row r="28" spans="1:14" s="51" customFormat="1" ht="22.5" hidden="1" customHeight="1" x14ac:dyDescent="0.25">
      <c r="A28" s="9" t="s">
        <v>30</v>
      </c>
      <c r="B28" s="14" t="str">
        <f>VLOOKUP(A28,'GIA BAN'!B24:F105,2,0)</f>
        <v>Kẹo dừa thập cẩm viên lớn</v>
      </c>
      <c r="C28" s="53" t="str">
        <f>VLOOKUP(A28,'GIA BAN'!B24:F105,3,0)</f>
        <v>540gr</v>
      </c>
      <c r="D28" s="55"/>
      <c r="E28" s="55"/>
      <c r="F28" s="55"/>
      <c r="G28" s="55"/>
      <c r="H28" s="55"/>
      <c r="I28" s="53"/>
      <c r="J28" s="53"/>
      <c r="K28" s="53"/>
      <c r="L28" s="53"/>
      <c r="M28" s="44">
        <f t="shared" si="3"/>
        <v>0</v>
      </c>
      <c r="N28" s="34">
        <f>VLOOKUP(A28,'GIA BAN'!$B$4:$F$100,5,0)*M28</f>
        <v>0</v>
      </c>
    </row>
    <row r="29" spans="1:14" s="51" customFormat="1" ht="22.5" hidden="1" customHeight="1" x14ac:dyDescent="0.25">
      <c r="A29" s="9"/>
      <c r="B29" s="10" t="s">
        <v>33</v>
      </c>
      <c r="C29" s="53"/>
      <c r="D29" s="55"/>
      <c r="E29" s="55"/>
      <c r="F29" s="55"/>
      <c r="G29" s="55"/>
      <c r="H29" s="55"/>
      <c r="I29" s="53"/>
      <c r="J29" s="53"/>
      <c r="K29" s="53"/>
      <c r="L29" s="53"/>
      <c r="M29" s="44">
        <f t="shared" si="3"/>
        <v>0</v>
      </c>
      <c r="N29" s="34"/>
    </row>
    <row r="30" spans="1:14" s="51" customFormat="1" ht="21" customHeight="1" x14ac:dyDescent="0.25">
      <c r="A30" s="9" t="s">
        <v>34</v>
      </c>
      <c r="B30" s="14" t="str">
        <f>VLOOKUP(A30,'GIA BAN'!B26:F107,2,0)</f>
        <v>Kẹo dừa dẻo sầu riêng</v>
      </c>
      <c r="C30" s="53" t="str">
        <f>VLOOKUP(A30,'GIA BAN'!B26:F107,3,0)</f>
        <v>250gr</v>
      </c>
      <c r="D30" s="55">
        <v>80</v>
      </c>
      <c r="E30" s="55"/>
      <c r="F30" s="55"/>
      <c r="G30" s="55"/>
      <c r="H30" s="55"/>
      <c r="I30" s="53"/>
      <c r="J30" s="53"/>
      <c r="K30" s="53"/>
      <c r="L30" s="53"/>
      <c r="M30" s="44">
        <f t="shared" si="3"/>
        <v>80</v>
      </c>
      <c r="N30" s="34">
        <f>VLOOKUP(A30,'GIA BAN'!$B$4:$F$100,5,0)*M30</f>
        <v>2144000</v>
      </c>
    </row>
    <row r="31" spans="1:14" s="51" customFormat="1" ht="22.5" hidden="1" customHeight="1" x14ac:dyDescent="0.25">
      <c r="A31" s="9" t="s">
        <v>37</v>
      </c>
      <c r="B31" s="14" t="str">
        <f>VLOOKUP(A31,'GIA BAN'!B27:F108,2,0)</f>
        <v>Kẹo dừa dẻo đậu phộng -béo</v>
      </c>
      <c r="C31" s="53" t="str">
        <f>VLOOKUP(A31,'GIA BAN'!B27:F108,3,0)</f>
        <v>250gr</v>
      </c>
      <c r="D31" s="55"/>
      <c r="E31" s="55"/>
      <c r="F31" s="55"/>
      <c r="G31" s="55"/>
      <c r="H31" s="55"/>
      <c r="I31" s="53"/>
      <c r="J31" s="53"/>
      <c r="K31" s="53"/>
      <c r="L31" s="53"/>
      <c r="M31" s="44">
        <f t="shared" si="3"/>
        <v>0</v>
      </c>
      <c r="N31" s="34">
        <f>VLOOKUP(A31,'GIA BAN'!$B$4:$F$100,5,0)*M31</f>
        <v>0</v>
      </c>
    </row>
    <row r="32" spans="1:14" s="51" customFormat="1" ht="22.5" customHeight="1" x14ac:dyDescent="0.25">
      <c r="A32" s="9" t="s">
        <v>39</v>
      </c>
      <c r="B32" s="14" t="str">
        <f>VLOOKUP(A32,'GIA BAN'!B28:F109,2,0)</f>
        <v>Kẹo dừa dẻo lá dứa</v>
      </c>
      <c r="C32" s="53" t="str">
        <f>VLOOKUP(A32,'GIA BAN'!B28:F109,3,0)</f>
        <v>250gr</v>
      </c>
      <c r="D32" s="55">
        <v>120</v>
      </c>
      <c r="E32" s="55"/>
      <c r="F32" s="55"/>
      <c r="G32" s="55"/>
      <c r="H32" s="55"/>
      <c r="I32" s="53"/>
      <c r="J32" s="53"/>
      <c r="K32" s="53"/>
      <c r="L32" s="53"/>
      <c r="M32" s="44">
        <f t="shared" si="3"/>
        <v>120</v>
      </c>
      <c r="N32" s="34">
        <f>VLOOKUP(A32,'GIA BAN'!$B$4:$F$100,5,0)*M32</f>
        <v>3168000</v>
      </c>
    </row>
    <row r="33" spans="1:14" s="51" customFormat="1" ht="22.5" customHeight="1" x14ac:dyDescent="0.25">
      <c r="A33" s="9" t="s">
        <v>41</v>
      </c>
      <c r="B33" s="14" t="str">
        <f>VLOOKUP(A33,'GIA BAN'!B29:F110,2,0)</f>
        <v>Kẹo dừa dẻo môn</v>
      </c>
      <c r="C33" s="53" t="str">
        <f>VLOOKUP(A33,'GIA BAN'!B29:F110,3,0)</f>
        <v>250gr</v>
      </c>
      <c r="D33" s="55">
        <v>80</v>
      </c>
      <c r="E33" s="55"/>
      <c r="F33" s="55"/>
      <c r="G33" s="55"/>
      <c r="H33" s="55"/>
      <c r="I33" s="53"/>
      <c r="J33" s="53"/>
      <c r="K33" s="53"/>
      <c r="L33" s="53"/>
      <c r="M33" s="44">
        <f t="shared" si="3"/>
        <v>80</v>
      </c>
      <c r="N33" s="34">
        <f>VLOOKUP(A33,'GIA BAN'!$B$4:$F$100,5,0)*M33</f>
        <v>2112000</v>
      </c>
    </row>
    <row r="34" spans="1:14" s="51" customFormat="1" ht="22.5" hidden="1" customHeight="1" x14ac:dyDescent="0.25">
      <c r="A34" s="9" t="s">
        <v>43</v>
      </c>
      <c r="B34" s="14" t="str">
        <f>VLOOKUP(A34,'GIA BAN'!B30:F111,2,0)</f>
        <v xml:space="preserve">Kẹo dẻo thập cẩm </v>
      </c>
      <c r="C34" s="53" t="str">
        <f>VLOOKUP(A34,'GIA BAN'!B30:F111,3,0)</f>
        <v>250gr</v>
      </c>
      <c r="D34" s="55"/>
      <c r="E34" s="55"/>
      <c r="F34" s="55"/>
      <c r="G34" s="55"/>
      <c r="H34" s="55"/>
      <c r="I34" s="53"/>
      <c r="J34" s="53"/>
      <c r="K34" s="53"/>
      <c r="L34" s="53"/>
      <c r="M34" s="44">
        <f t="shared" si="3"/>
        <v>0</v>
      </c>
      <c r="N34" s="34">
        <f>VLOOKUP(A34,'GIA BAN'!$B$4:$F$100,5,0)*M34</f>
        <v>0</v>
      </c>
    </row>
    <row r="35" spans="1:14" s="51" customFormat="1" ht="22.5" hidden="1" customHeight="1" x14ac:dyDescent="0.25">
      <c r="A35" s="9"/>
      <c r="B35" s="10" t="s">
        <v>45</v>
      </c>
      <c r="C35" s="53"/>
      <c r="D35" s="55"/>
      <c r="E35" s="55"/>
      <c r="F35" s="55"/>
      <c r="G35" s="55"/>
      <c r="H35" s="55"/>
      <c r="I35" s="53"/>
      <c r="J35" s="53"/>
      <c r="K35" s="53"/>
      <c r="L35" s="53"/>
      <c r="M35" s="44">
        <f t="shared" si="3"/>
        <v>0</v>
      </c>
      <c r="N35" s="34"/>
    </row>
    <row r="36" spans="1:14" s="51" customFormat="1" ht="21" customHeight="1" x14ac:dyDescent="0.25">
      <c r="A36" s="9" t="s">
        <v>46</v>
      </c>
      <c r="B36" s="14" t="str">
        <f>VLOOKUP(A36,'GIA BAN'!B32:F113,2,0)</f>
        <v>Kẹo dừa sữa sầu riêng - 40viên</v>
      </c>
      <c r="C36" s="53" t="str">
        <f>VLOOKUP(A36,'GIA BAN'!B32:F113,3,0)</f>
        <v>200gr</v>
      </c>
      <c r="D36" s="55"/>
      <c r="E36" s="55"/>
      <c r="F36" s="55"/>
      <c r="G36" s="55"/>
      <c r="H36" s="55">
        <v>360</v>
      </c>
      <c r="I36" s="53"/>
      <c r="J36" s="53"/>
      <c r="K36" s="53"/>
      <c r="L36" s="53">
        <v>180</v>
      </c>
      <c r="M36" s="44">
        <f t="shared" si="3"/>
        <v>540</v>
      </c>
      <c r="N36" s="34">
        <f>VLOOKUP(A36,'GIA BAN'!$B$4:$F$100,5,0)*M36</f>
        <v>8262000</v>
      </c>
    </row>
    <row r="37" spans="1:14" s="51" customFormat="1" ht="21" customHeight="1" x14ac:dyDescent="0.25">
      <c r="A37" s="9" t="s">
        <v>49</v>
      </c>
      <c r="B37" s="14" t="str">
        <f>VLOOKUP(A37,'GIA BAN'!B33:F114,2,0)</f>
        <v>Kẹo dừa sữa ca cao - 40viên</v>
      </c>
      <c r="C37" s="53" t="str">
        <f>VLOOKUP(A37,'GIA BAN'!B33:F114,3,0)</f>
        <v>200gr</v>
      </c>
      <c r="D37" s="55"/>
      <c r="E37" s="55"/>
      <c r="F37" s="55"/>
      <c r="G37" s="55">
        <v>90</v>
      </c>
      <c r="H37" s="55">
        <v>360</v>
      </c>
      <c r="I37" s="53">
        <v>360</v>
      </c>
      <c r="J37" s="53"/>
      <c r="K37" s="53">
        <v>180</v>
      </c>
      <c r="L37" s="53">
        <v>180</v>
      </c>
      <c r="M37" s="44">
        <f t="shared" si="3"/>
        <v>1170</v>
      </c>
      <c r="N37" s="34">
        <f>VLOOKUP(A37,'GIA BAN'!$B$4:$F$100,5,0)*M37</f>
        <v>17550000</v>
      </c>
    </row>
    <row r="38" spans="1:14" s="51" customFormat="1" ht="21" customHeight="1" x14ac:dyDescent="0.25">
      <c r="A38" s="9" t="s">
        <v>51</v>
      </c>
      <c r="B38" s="14" t="str">
        <f>VLOOKUP(A38,'GIA BAN'!B34:F115,2,0)</f>
        <v>Kẹo dừa sữa lá dứa - 40viên</v>
      </c>
      <c r="C38" s="53" t="str">
        <f>VLOOKUP(A38,'GIA BAN'!B34:F115,3,0)</f>
        <v>200gr</v>
      </c>
      <c r="D38" s="55"/>
      <c r="E38" s="55"/>
      <c r="F38" s="55"/>
      <c r="G38" s="55">
        <v>90</v>
      </c>
      <c r="H38" s="55">
        <v>360</v>
      </c>
      <c r="I38" s="53">
        <v>360</v>
      </c>
      <c r="J38" s="53"/>
      <c r="K38" s="53">
        <v>180</v>
      </c>
      <c r="L38" s="53">
        <v>180</v>
      </c>
      <c r="M38" s="44">
        <f t="shared" si="3"/>
        <v>1170</v>
      </c>
      <c r="N38" s="34">
        <f>VLOOKUP(A38,'GIA BAN'!$B$4:$F$100,5,0)*M38</f>
        <v>17550000</v>
      </c>
    </row>
    <row r="39" spans="1:14" s="51" customFormat="1" ht="22.5" hidden="1" customHeight="1" x14ac:dyDescent="0.25">
      <c r="A39" s="9" t="s">
        <v>53</v>
      </c>
      <c r="B39" s="14" t="str">
        <f>VLOOKUP(A39,'GIA BAN'!B35:F116,2,0)</f>
        <v>Kẹo dừa sữa sầu riêng - 48viên</v>
      </c>
      <c r="C39" s="53" t="str">
        <f>VLOOKUP(A39,'GIA BAN'!B35:F116,3,0)</f>
        <v>400gr</v>
      </c>
      <c r="D39" s="55"/>
      <c r="E39" s="55"/>
      <c r="F39" s="55"/>
      <c r="G39" s="55"/>
      <c r="H39" s="55"/>
      <c r="I39" s="53"/>
      <c r="J39" s="53"/>
      <c r="K39" s="53"/>
      <c r="L39" s="53"/>
      <c r="M39" s="44">
        <f t="shared" si="3"/>
        <v>0</v>
      </c>
      <c r="N39" s="34">
        <f>VLOOKUP(A39,'GIA BAN'!$B$4:$F$100,5,0)*M39</f>
        <v>0</v>
      </c>
    </row>
    <row r="40" spans="1:14" s="51" customFormat="1" ht="21" customHeight="1" x14ac:dyDescent="0.25">
      <c r="A40" s="9" t="s">
        <v>55</v>
      </c>
      <c r="B40" s="14" t="str">
        <f>VLOOKUP(A40,'GIA BAN'!B36:F117,2,0)</f>
        <v>Kẹo dừa sữa sầu riêng/ đậu phộng- 48 viên</v>
      </c>
      <c r="C40" s="53" t="str">
        <f>VLOOKUP(A40,'GIA BAN'!B36:F117,3,0)</f>
        <v>400gr</v>
      </c>
      <c r="D40" s="55"/>
      <c r="E40" s="55">
        <v>50</v>
      </c>
      <c r="F40" s="55"/>
      <c r="G40" s="55"/>
      <c r="H40" s="55"/>
      <c r="I40" s="53"/>
      <c r="J40" s="53"/>
      <c r="K40" s="53"/>
      <c r="L40" s="53"/>
      <c r="M40" s="44">
        <f t="shared" si="3"/>
        <v>50</v>
      </c>
      <c r="N40" s="34">
        <f>VLOOKUP(A40,'GIA BAN'!$B$4:$F$100,5,0)*M40</f>
        <v>1410000</v>
      </c>
    </row>
    <row r="41" spans="1:14" s="51" customFormat="1" ht="22.5" customHeight="1" x14ac:dyDescent="0.25">
      <c r="A41" s="9" t="s">
        <v>57</v>
      </c>
      <c r="B41" s="14" t="str">
        <f>VLOOKUP(A41,'GIA BAN'!B37:F118,2,0)</f>
        <v>Kẹo dừa sữa lá dứa - 48viên</v>
      </c>
      <c r="C41" s="53" t="str">
        <f>VLOOKUP(A41,'GIA BAN'!B37:F118,3,0)</f>
        <v>400gr</v>
      </c>
      <c r="D41" s="55">
        <v>100</v>
      </c>
      <c r="E41" s="55">
        <v>50</v>
      </c>
      <c r="F41" s="55"/>
      <c r="G41" s="55"/>
      <c r="H41" s="55"/>
      <c r="I41" s="53"/>
      <c r="J41" s="53"/>
      <c r="K41" s="53"/>
      <c r="L41" s="53"/>
      <c r="M41" s="44">
        <f t="shared" si="3"/>
        <v>150</v>
      </c>
      <c r="N41" s="34">
        <f>VLOOKUP(A41,'GIA BAN'!$B$4:$F$100,5,0)*M41</f>
        <v>4155000</v>
      </c>
    </row>
    <row r="42" spans="1:14" s="51" customFormat="1" ht="22.5" customHeight="1" x14ac:dyDescent="0.25">
      <c r="A42" s="9" t="s">
        <v>59</v>
      </c>
      <c r="B42" s="14" t="str">
        <f>VLOOKUP(A42,'GIA BAN'!B38:F119,2,0)</f>
        <v>Kẹo dừa sữa ca cao - 48viên</v>
      </c>
      <c r="C42" s="53" t="str">
        <f>VLOOKUP(A42,'GIA BAN'!B38:F119,3,0)</f>
        <v>400gr</v>
      </c>
      <c r="D42" s="55">
        <v>100</v>
      </c>
      <c r="E42" s="55"/>
      <c r="F42" s="55"/>
      <c r="G42" s="55"/>
      <c r="H42" s="55"/>
      <c r="I42" s="53"/>
      <c r="J42" s="53"/>
      <c r="K42" s="53"/>
      <c r="L42" s="53"/>
      <c r="M42" s="44">
        <f t="shared" si="3"/>
        <v>100</v>
      </c>
      <c r="N42" s="34">
        <f>VLOOKUP(A42,'GIA BAN'!$B$4:$F$100,5,0)*M42</f>
        <v>2770000</v>
      </c>
    </row>
    <row r="43" spans="1:14" s="51" customFormat="1" ht="22.5" hidden="1" customHeight="1" x14ac:dyDescent="0.25">
      <c r="A43" s="9" t="s">
        <v>61</v>
      </c>
      <c r="B43" s="14" t="str">
        <f>VLOOKUP(A43,'GIA BAN'!B39:F120,2,0)</f>
        <v>Kẹo dừa cao cấp trắng - 80viên</v>
      </c>
      <c r="C43" s="53" t="str">
        <f>VLOOKUP(A43,'GIA BAN'!B39:F120,3,0)</f>
        <v>400gr</v>
      </c>
      <c r="D43" s="55"/>
      <c r="E43" s="55"/>
      <c r="F43" s="55"/>
      <c r="G43" s="55"/>
      <c r="H43" s="55"/>
      <c r="I43" s="53"/>
      <c r="J43" s="53"/>
      <c r="K43" s="53"/>
      <c r="L43" s="53"/>
      <c r="M43" s="44">
        <f t="shared" si="3"/>
        <v>0</v>
      </c>
      <c r="N43" s="34">
        <f>VLOOKUP(A43,'GIA BAN'!$B$4:$F$100,5,0)*M43</f>
        <v>0</v>
      </c>
    </row>
    <row r="44" spans="1:14" s="51" customFormat="1" ht="22.5" customHeight="1" x14ac:dyDescent="0.25">
      <c r="A44" s="9" t="s">
        <v>63</v>
      </c>
      <c r="B44" s="14" t="str">
        <f>VLOOKUP(A44,'GIA BAN'!B40:F121,2,0)</f>
        <v>Kẹo dừa cao cấp 4 màu - 80viên</v>
      </c>
      <c r="C44" s="53" t="str">
        <f>VLOOKUP(A44,'GIA BAN'!B40:F121,3,0)</f>
        <v>400gr</v>
      </c>
      <c r="D44" s="55"/>
      <c r="E44" s="55"/>
      <c r="F44" s="55"/>
      <c r="G44" s="55">
        <v>250</v>
      </c>
      <c r="H44" s="55"/>
      <c r="I44" s="53">
        <v>250</v>
      </c>
      <c r="J44" s="53"/>
      <c r="K44" s="53"/>
      <c r="L44" s="53"/>
      <c r="M44" s="44">
        <f t="shared" si="3"/>
        <v>500</v>
      </c>
      <c r="N44" s="34">
        <f>VLOOKUP(A44,'GIA BAN'!$B$4:$F$100,5,0)*M44</f>
        <v>13450000</v>
      </c>
    </row>
    <row r="45" spans="1:14" s="51" customFormat="1" ht="21" customHeight="1" x14ac:dyDescent="0.25">
      <c r="A45" s="9" t="s">
        <v>65</v>
      </c>
      <c r="B45" s="14" t="str">
        <f>VLOOKUP(A45,'GIA BAN'!B41:F122,2,0)</f>
        <v>Kẹo dừa sữa lá dứa/ sầu riêng - 60 viên</v>
      </c>
      <c r="C45" s="53" t="str">
        <f>VLOOKUP(A45,'GIA BAN'!B41:F122,3,0)</f>
        <v>450gr</v>
      </c>
      <c r="D45" s="55"/>
      <c r="E45" s="55">
        <v>100</v>
      </c>
      <c r="F45" s="55"/>
      <c r="G45" s="55"/>
      <c r="H45" s="55"/>
      <c r="I45" s="53"/>
      <c r="J45" s="53"/>
      <c r="K45" s="53"/>
      <c r="L45" s="53">
        <v>100</v>
      </c>
      <c r="M45" s="44">
        <f t="shared" si="3"/>
        <v>200</v>
      </c>
      <c r="N45" s="34">
        <f>VLOOKUP(A45,'GIA BAN'!$B$4:$F$100,5,0)*M45</f>
        <v>6140000</v>
      </c>
    </row>
    <row r="46" spans="1:14" s="51" customFormat="1" ht="21" customHeight="1" x14ac:dyDescent="0.25">
      <c r="A46" s="9" t="s">
        <v>68</v>
      </c>
      <c r="B46" s="14" t="str">
        <f>VLOOKUP(A46,'GIA BAN'!B42:F123,2,0)</f>
        <v>Kẹo dừa sữa sầu riêng - 60viên</v>
      </c>
      <c r="C46" s="53" t="str">
        <f>VLOOKUP(A46,'GIA BAN'!B42:F123,3,0)</f>
        <v>450gr</v>
      </c>
      <c r="D46" s="55"/>
      <c r="E46" s="55">
        <v>100</v>
      </c>
      <c r="F46" s="55"/>
      <c r="G46" s="55"/>
      <c r="H46" s="55"/>
      <c r="I46" s="53"/>
      <c r="J46" s="53"/>
      <c r="K46" s="53"/>
      <c r="L46" s="53">
        <v>100</v>
      </c>
      <c r="M46" s="44">
        <f t="shared" si="3"/>
        <v>200</v>
      </c>
      <c r="N46" s="34">
        <f>VLOOKUP(A46,'GIA BAN'!$B$4:$F$100,5,0)*M46</f>
        <v>6140000</v>
      </c>
    </row>
    <row r="47" spans="1:14" s="51" customFormat="1" ht="22.5" hidden="1" customHeight="1" x14ac:dyDescent="0.25">
      <c r="A47" s="9" t="s">
        <v>70</v>
      </c>
      <c r="B47" s="14" t="str">
        <f>VLOOKUP(A47,'GIA BAN'!B43:F124,2,0)</f>
        <v>Kẹo dừa sữa ca cao - 60viên</v>
      </c>
      <c r="C47" s="53" t="str">
        <f>VLOOKUP(A47,'GIA BAN'!B43:F124,3,0)</f>
        <v>450gr</v>
      </c>
      <c r="D47" s="55"/>
      <c r="E47" s="55"/>
      <c r="F47" s="55"/>
      <c r="G47" s="55"/>
      <c r="H47" s="55"/>
      <c r="I47" s="53"/>
      <c r="J47" s="53"/>
      <c r="K47" s="53"/>
      <c r="L47" s="53"/>
      <c r="M47" s="44">
        <f t="shared" si="3"/>
        <v>0</v>
      </c>
      <c r="N47" s="34">
        <f>VLOOKUP(A47,'GIA BAN'!$B$4:$F$100,5,0)*M47</f>
        <v>0</v>
      </c>
    </row>
    <row r="48" spans="1:14" s="51" customFormat="1" ht="22.5" hidden="1" customHeight="1" x14ac:dyDescent="0.25">
      <c r="A48" s="9" t="s">
        <v>72</v>
      </c>
      <c r="B48" s="14" t="str">
        <f>VLOOKUP(A48,'GIA BAN'!B44:F125,2,0)</f>
        <v>Kẹo dừa sữa sầu riêng - 60viên</v>
      </c>
      <c r="C48" s="53" t="str">
        <f>VLOOKUP(A48,'GIA BAN'!B44:F125,3,0)</f>
        <v>500gr</v>
      </c>
      <c r="D48" s="55"/>
      <c r="E48" s="55"/>
      <c r="F48" s="55"/>
      <c r="G48" s="55"/>
      <c r="H48" s="55"/>
      <c r="I48" s="53"/>
      <c r="J48" s="53"/>
      <c r="K48" s="53"/>
      <c r="L48" s="53"/>
      <c r="M48" s="44">
        <f t="shared" si="3"/>
        <v>0</v>
      </c>
      <c r="N48" s="34">
        <f>VLOOKUP(A48,'GIA BAN'!$B$4:$F$100,5,0)*M48</f>
        <v>0</v>
      </c>
    </row>
    <row r="49" spans="1:14" s="51" customFormat="1" ht="22.5" hidden="1" customHeight="1" x14ac:dyDescent="0.25">
      <c r="A49" s="9" t="s">
        <v>73</v>
      </c>
      <c r="B49" s="14" t="str">
        <f>VLOOKUP(A49,'GIA BAN'!B45:F126,2,0)</f>
        <v>Kẹo dừa sữa lá dứa/ sầu riêng - 60 viên</v>
      </c>
      <c r="C49" s="53" t="str">
        <f>VLOOKUP(A49,'GIA BAN'!B45:F126,3,0)</f>
        <v>500gr</v>
      </c>
      <c r="D49" s="55"/>
      <c r="E49" s="55"/>
      <c r="F49" s="55"/>
      <c r="G49" s="55"/>
      <c r="H49" s="55"/>
      <c r="I49" s="53"/>
      <c r="J49" s="53"/>
      <c r="K49" s="53"/>
      <c r="L49" s="53"/>
      <c r="M49" s="44">
        <f t="shared" si="3"/>
        <v>0</v>
      </c>
      <c r="N49" s="34">
        <f>VLOOKUP(A49,'GIA BAN'!$B$4:$F$100,5,0)*M49</f>
        <v>0</v>
      </c>
    </row>
    <row r="50" spans="1:14" s="51" customFormat="1" ht="22.5" hidden="1" customHeight="1" x14ac:dyDescent="0.25">
      <c r="A50" s="9" t="s">
        <v>74</v>
      </c>
      <c r="B50" s="14" t="str">
        <f>VLOOKUP(A50,'GIA BAN'!B46:F127,2,0)</f>
        <v>Kẹo dừa sữa ca cao - 60viên</v>
      </c>
      <c r="C50" s="53" t="str">
        <f>VLOOKUP(A50,'GIA BAN'!B46:F127,3,0)</f>
        <v>500gr</v>
      </c>
      <c r="D50" s="55"/>
      <c r="E50" s="55"/>
      <c r="F50" s="55"/>
      <c r="G50" s="55"/>
      <c r="H50" s="55"/>
      <c r="I50" s="53"/>
      <c r="J50" s="53"/>
      <c r="K50" s="53"/>
      <c r="L50" s="53"/>
      <c r="M50" s="44">
        <f t="shared" si="3"/>
        <v>0</v>
      </c>
      <c r="N50" s="34">
        <f>VLOOKUP(A50,'GIA BAN'!$B$4:$F$100,5,0)*M50</f>
        <v>0</v>
      </c>
    </row>
    <row r="51" spans="1:14" s="51" customFormat="1" ht="22.5" customHeight="1" x14ac:dyDescent="0.25">
      <c r="A51" s="9" t="s">
        <v>75</v>
      </c>
      <c r="B51" s="14" t="str">
        <f>VLOOKUP(A51,'GIA BAN'!B47:F128,2,0)</f>
        <v>Kẹo dừa sữa lá dứa - 48viên</v>
      </c>
      <c r="C51" s="53" t="str">
        <f>VLOOKUP(A51,'GIA BAN'!B47:F128,3,0)</f>
        <v>350gr</v>
      </c>
      <c r="D51" s="55">
        <v>100</v>
      </c>
      <c r="E51" s="55"/>
      <c r="F51" s="55"/>
      <c r="G51" s="55"/>
      <c r="H51" s="55"/>
      <c r="I51" s="53"/>
      <c r="J51" s="53"/>
      <c r="K51" s="53"/>
      <c r="L51" s="53"/>
      <c r="M51" s="44">
        <f t="shared" si="3"/>
        <v>100</v>
      </c>
      <c r="N51" s="34">
        <f>VLOOKUP(A51,'GIA BAN'!$B$4:$F$100,5,0)*M51</f>
        <v>2620000</v>
      </c>
    </row>
    <row r="52" spans="1:14" s="51" customFormat="1" ht="22.5" hidden="1" customHeight="1" x14ac:dyDescent="0.25">
      <c r="A52" s="7"/>
      <c r="B52" s="10" t="s">
        <v>77</v>
      </c>
      <c r="C52" s="52"/>
      <c r="D52" s="55"/>
      <c r="E52" s="55"/>
      <c r="F52" s="55"/>
      <c r="G52" s="55"/>
      <c r="H52" s="55"/>
      <c r="I52" s="53"/>
      <c r="J52" s="53"/>
      <c r="K52" s="53"/>
      <c r="L52" s="53"/>
      <c r="M52" s="44">
        <f t="shared" si="3"/>
        <v>0</v>
      </c>
      <c r="N52" s="34"/>
    </row>
    <row r="53" spans="1:14" s="51" customFormat="1" ht="21" hidden="1" customHeight="1" x14ac:dyDescent="0.25">
      <c r="A53" s="9" t="s">
        <v>78</v>
      </c>
      <c r="B53" s="14" t="str">
        <f>VLOOKUP(A53,'GIA BAN'!B49:F130,2,0)</f>
        <v>Kẹo dừa tổng hợp</v>
      </c>
      <c r="C53" s="53" t="str">
        <f>VLOOKUP(A53,'GIA BAN'!B49:F130,3,0)</f>
        <v>500gr</v>
      </c>
      <c r="D53" s="55"/>
      <c r="E53" s="55"/>
      <c r="F53" s="55"/>
      <c r="G53" s="55"/>
      <c r="H53" s="55"/>
      <c r="I53" s="53"/>
      <c r="J53" s="53"/>
      <c r="K53" s="53"/>
      <c r="L53" s="53"/>
      <c r="M53" s="44">
        <f t="shared" si="3"/>
        <v>0</v>
      </c>
      <c r="N53" s="34">
        <f>VLOOKUP(A53,'GIA BAN'!$B$4:$F$100,5,0)*M53</f>
        <v>0</v>
      </c>
    </row>
    <row r="54" spans="1:14" s="51" customFormat="1" ht="21" hidden="1" customHeight="1" x14ac:dyDescent="0.25">
      <c r="A54" s="9" t="s">
        <v>80</v>
      </c>
      <c r="B54" s="14" t="str">
        <f>VLOOKUP(A54,'GIA BAN'!B50:F131,2,0)</f>
        <v>Kẹo dừa tổng hợp</v>
      </c>
      <c r="C54" s="53" t="str">
        <f>VLOOKUP(A54,'GIA BAN'!B50:F131,3,0)</f>
        <v>200gr</v>
      </c>
      <c r="D54" s="55"/>
      <c r="E54" s="55"/>
      <c r="F54" s="55"/>
      <c r="G54" s="55"/>
      <c r="H54" s="55"/>
      <c r="I54" s="53"/>
      <c r="J54" s="53"/>
      <c r="K54" s="53"/>
      <c r="L54" s="53"/>
      <c r="M54" s="44">
        <f t="shared" si="3"/>
        <v>0</v>
      </c>
      <c r="N54" s="34">
        <f>VLOOKUP(A54,'GIA BAN'!$B$4:$F$100,5,0)*M54</f>
        <v>0</v>
      </c>
    </row>
    <row r="55" spans="1:14" s="51" customFormat="1" ht="22.5" hidden="1" customHeight="1" x14ac:dyDescent="0.25">
      <c r="A55" s="9" t="s">
        <v>81</v>
      </c>
      <c r="B55" s="14" t="str">
        <f>VLOOKUP(A55,'GIA BAN'!B51:F132,2,0)</f>
        <v>Kẹo dừa tổng hợp (xá)</v>
      </c>
      <c r="C55" s="53" t="str">
        <f>VLOOKUP(A55,'GIA BAN'!B51:F132,3,0)</f>
        <v>1 kg</v>
      </c>
      <c r="D55" s="55"/>
      <c r="E55" s="55"/>
      <c r="F55" s="55"/>
      <c r="G55" s="55"/>
      <c r="H55" s="55"/>
      <c r="I55" s="53"/>
      <c r="J55" s="53"/>
      <c r="K55" s="53"/>
      <c r="L55" s="53"/>
      <c r="M55" s="44">
        <f t="shared" si="3"/>
        <v>0</v>
      </c>
      <c r="N55" s="34">
        <f>VLOOKUP(A55,'GIA BAN'!$B$4:$F$100,5,0)*M55</f>
        <v>0</v>
      </c>
    </row>
    <row r="56" spans="1:14" s="51" customFormat="1" ht="22.5" hidden="1" customHeight="1" x14ac:dyDescent="0.25">
      <c r="A56" s="43" t="s">
        <v>128</v>
      </c>
      <c r="B56" s="14" t="str">
        <f>VLOOKUP(A56,'GIA BAN'!B52:F133,2,0)</f>
        <v>Kẹo dừa tổng hợp (xá) sr, dp</v>
      </c>
      <c r="C56" s="53" t="str">
        <f>VLOOKUP(A56,'GIA BAN'!B52:F133,3,0)</f>
        <v>1 kg</v>
      </c>
      <c r="D56" s="55"/>
      <c r="E56" s="55"/>
      <c r="F56" s="55"/>
      <c r="G56" s="55"/>
      <c r="H56" s="55"/>
      <c r="I56" s="53"/>
      <c r="J56" s="53"/>
      <c r="K56" s="53"/>
      <c r="L56" s="53"/>
      <c r="M56" s="44">
        <f t="shared" si="3"/>
        <v>0</v>
      </c>
      <c r="N56" s="34">
        <f>VLOOKUP(A56,'GIA BAN'!$B$4:$F$100,5,0)*M56</f>
        <v>0</v>
      </c>
    </row>
    <row r="57" spans="1:14" s="51" customFormat="1" ht="22.5" hidden="1" customHeight="1" x14ac:dyDescent="0.25">
      <c r="A57" s="9"/>
      <c r="B57" s="10" t="s">
        <v>84</v>
      </c>
      <c r="C57" s="52"/>
      <c r="D57" s="55"/>
      <c r="E57" s="55"/>
      <c r="F57" s="55"/>
      <c r="G57" s="55"/>
      <c r="H57" s="55"/>
      <c r="I57" s="53"/>
      <c r="J57" s="53"/>
      <c r="K57" s="53"/>
      <c r="L57" s="53"/>
      <c r="M57" s="44">
        <f t="shared" si="3"/>
        <v>0</v>
      </c>
      <c r="N57" s="34"/>
    </row>
    <row r="58" spans="1:14" s="51" customFormat="1" ht="21" customHeight="1" x14ac:dyDescent="0.25">
      <c r="A58" s="9" t="s">
        <v>85</v>
      </c>
      <c r="B58" s="14" t="str">
        <f>VLOOKUP(A58,'GIA BAN'!B54:F135,2,0)</f>
        <v xml:space="preserve">Kẹo dẻo thập cẩm </v>
      </c>
      <c r="C58" s="53" t="str">
        <f>VLOOKUP(A58,'GIA BAN'!B54:F135,3,0)</f>
        <v>500gr</v>
      </c>
      <c r="D58" s="55"/>
      <c r="E58" s="55"/>
      <c r="F58" s="55"/>
      <c r="G58" s="55"/>
      <c r="H58" s="55">
        <v>50</v>
      </c>
      <c r="I58" s="53"/>
      <c r="J58" s="53"/>
      <c r="K58" s="53"/>
      <c r="L58" s="53"/>
      <c r="M58" s="44">
        <f t="shared" si="3"/>
        <v>50</v>
      </c>
      <c r="N58" s="34">
        <f>VLOOKUP(A58,'GIA BAN'!$B$4:$F$100,5,0)*M58</f>
        <v>2310000</v>
      </c>
    </row>
    <row r="59" spans="1:14" s="51" customFormat="1" ht="21" hidden="1" customHeight="1" x14ac:dyDescent="0.25">
      <c r="A59" s="9" t="s">
        <v>86</v>
      </c>
      <c r="B59" s="14" t="str">
        <f>VLOOKUP(A59,'GIA BAN'!B55:F136,2,0)</f>
        <v xml:space="preserve">Kẹo dẻo thập cẩm </v>
      </c>
      <c r="C59" s="53" t="str">
        <f>VLOOKUP(A59,'GIA BAN'!B55:F136,3,0)</f>
        <v>200gr</v>
      </c>
      <c r="D59" s="55"/>
      <c r="E59" s="55"/>
      <c r="F59" s="55"/>
      <c r="G59" s="55"/>
      <c r="H59" s="55"/>
      <c r="I59" s="53"/>
      <c r="J59" s="53"/>
      <c r="K59" s="53"/>
      <c r="L59" s="53"/>
      <c r="M59" s="44">
        <f t="shared" si="3"/>
        <v>0</v>
      </c>
      <c r="N59" s="34">
        <f>VLOOKUP(A59,'GIA BAN'!$B$4:$F$100,5,0)*M59</f>
        <v>0</v>
      </c>
    </row>
    <row r="60" spans="1:14" s="51" customFormat="1" ht="22.5" hidden="1" customHeight="1" x14ac:dyDescent="0.25">
      <c r="A60" s="9" t="s">
        <v>87</v>
      </c>
      <c r="B60" s="14" t="str">
        <f>VLOOKUP(A60,'GIA BAN'!B56:F137,2,0)</f>
        <v>Kẹo dẻo xá</v>
      </c>
      <c r="C60" s="53" t="str">
        <f>VLOOKUP(A60,'GIA BAN'!B56:F137,3,0)</f>
        <v>1 kg</v>
      </c>
      <c r="D60" s="55"/>
      <c r="E60" s="55"/>
      <c r="F60" s="55"/>
      <c r="G60" s="55"/>
      <c r="H60" s="55"/>
      <c r="I60" s="53"/>
      <c r="J60" s="53"/>
      <c r="K60" s="53"/>
      <c r="L60" s="53"/>
      <c r="M60" s="44">
        <f t="shared" si="3"/>
        <v>0</v>
      </c>
      <c r="N60" s="34">
        <f>VLOOKUP(A60,'GIA BAN'!$B$4:$F$100,5,0)*M60</f>
        <v>0</v>
      </c>
    </row>
    <row r="61" spans="1:14" s="51" customFormat="1" ht="21" hidden="1" customHeight="1" x14ac:dyDescent="0.25">
      <c r="A61" s="9" t="s">
        <v>89</v>
      </c>
      <c r="B61" s="14" t="str">
        <f>VLOOKUP(A61,'GIA BAN'!B57:F138,2,0)</f>
        <v>Kẹo dẻo sầu riêng</v>
      </c>
      <c r="C61" s="53" t="str">
        <f>VLOOKUP(A61,'GIA BAN'!B57:F138,3,0)</f>
        <v>500gr</v>
      </c>
      <c r="D61" s="55"/>
      <c r="E61" s="55"/>
      <c r="F61" s="55"/>
      <c r="G61" s="55"/>
      <c r="H61" s="55"/>
      <c r="I61" s="53"/>
      <c r="J61" s="53"/>
      <c r="K61" s="53"/>
      <c r="L61" s="53"/>
      <c r="M61" s="44">
        <f t="shared" si="3"/>
        <v>0</v>
      </c>
      <c r="N61" s="34">
        <f>VLOOKUP(A61,'GIA BAN'!$B$4:$F$100,5,0)*M61</f>
        <v>0</v>
      </c>
    </row>
    <row r="62" spans="1:14" s="51" customFormat="1" ht="21" hidden="1" customHeight="1" x14ac:dyDescent="0.25">
      <c r="A62" s="9" t="s">
        <v>91</v>
      </c>
      <c r="B62" s="14" t="str">
        <f>VLOOKUP(A62,'GIA BAN'!B58:F139,2,0)</f>
        <v>Kẹo dẻo đậu phộng</v>
      </c>
      <c r="C62" s="53" t="str">
        <f>VLOOKUP(A62,'GIA BAN'!B58:F139,3,0)</f>
        <v>500gr</v>
      </c>
      <c r="D62" s="55"/>
      <c r="E62" s="55"/>
      <c r="F62" s="55"/>
      <c r="G62" s="55"/>
      <c r="H62" s="55"/>
      <c r="I62" s="53"/>
      <c r="J62" s="53"/>
      <c r="K62" s="53"/>
      <c r="L62" s="53"/>
      <c r="M62" s="44">
        <f t="shared" si="3"/>
        <v>0</v>
      </c>
      <c r="N62" s="34">
        <f>VLOOKUP(A62,'GIA BAN'!$B$4:$F$100,5,0)*M62</f>
        <v>0</v>
      </c>
    </row>
    <row r="63" spans="1:14" s="51" customFormat="1" ht="21" hidden="1" customHeight="1" x14ac:dyDescent="0.25">
      <c r="A63" s="9" t="s">
        <v>93</v>
      </c>
      <c r="B63" s="14" t="str">
        <f>VLOOKUP(A63,'GIA BAN'!B59:F140,2,0)</f>
        <v>Kẹo dẻo Lá dứa</v>
      </c>
      <c r="C63" s="53" t="str">
        <f>VLOOKUP(A63,'GIA BAN'!B59:F140,3,0)</f>
        <v>500gr</v>
      </c>
      <c r="D63" s="55"/>
      <c r="E63" s="55"/>
      <c r="F63" s="55"/>
      <c r="G63" s="55"/>
      <c r="H63" s="55"/>
      <c r="I63" s="53"/>
      <c r="J63" s="53"/>
      <c r="K63" s="53"/>
      <c r="L63" s="53"/>
      <c r="M63" s="44">
        <f t="shared" si="3"/>
        <v>0</v>
      </c>
      <c r="N63" s="34">
        <f>VLOOKUP(A63,'GIA BAN'!$B$4:$F$100,5,0)*M63</f>
        <v>0</v>
      </c>
    </row>
    <row r="64" spans="1:14" s="51" customFormat="1" ht="21" hidden="1" customHeight="1" x14ac:dyDescent="0.25">
      <c r="A64" s="9" t="s">
        <v>95</v>
      </c>
      <c r="B64" s="14" t="str">
        <f>VLOOKUP(A64,'GIA BAN'!B60:F141,2,0)</f>
        <v>Kẹo dẻo Môn</v>
      </c>
      <c r="C64" s="53" t="str">
        <f>VLOOKUP(A64,'GIA BAN'!B60:F141,3,0)</f>
        <v>500gr</v>
      </c>
      <c r="D64" s="55"/>
      <c r="E64" s="55"/>
      <c r="F64" s="55"/>
      <c r="G64" s="55"/>
      <c r="H64" s="55"/>
      <c r="I64" s="53"/>
      <c r="J64" s="53"/>
      <c r="K64" s="53"/>
      <c r="L64" s="53"/>
      <c r="M64" s="44">
        <f t="shared" si="3"/>
        <v>0</v>
      </c>
      <c r="N64" s="34">
        <f>VLOOKUP(A64,'GIA BAN'!$B$4:$F$100,5,0)*M64</f>
        <v>0</v>
      </c>
    </row>
    <row r="65" spans="1:14" s="51" customFormat="1" ht="22.5" hidden="1" customHeight="1" x14ac:dyDescent="0.25">
      <c r="A65" s="9"/>
      <c r="B65" s="75" t="s">
        <v>186</v>
      </c>
      <c r="C65" s="53"/>
      <c r="D65" s="55"/>
      <c r="E65" s="55"/>
      <c r="F65" s="55"/>
      <c r="G65" s="55"/>
      <c r="H65" s="55"/>
      <c r="I65" s="53"/>
      <c r="J65" s="53"/>
      <c r="K65" s="53"/>
      <c r="L65" s="53"/>
      <c r="M65" s="44">
        <f t="shared" si="3"/>
        <v>0</v>
      </c>
      <c r="N65" s="34"/>
    </row>
    <row r="66" spans="1:14" s="51" customFormat="1" ht="21" customHeight="1" x14ac:dyDescent="0.25">
      <c r="A66" s="9" t="s">
        <v>187</v>
      </c>
      <c r="B66" s="14" t="str">
        <f>VLOOKUP(A66,'GIA BAN'!B62:F143,2,0)</f>
        <v>Kẹo dừa thập cẩm viên nhỏ - 45 viên</v>
      </c>
      <c r="C66" s="53" t="str">
        <f>VLOOKUP(A66,'GIA BAN'!B62:F143,3,0)</f>
        <v>150gr</v>
      </c>
      <c r="D66" s="55"/>
      <c r="E66" s="55"/>
      <c r="F66" s="55">
        <v>300</v>
      </c>
      <c r="G66" s="55"/>
      <c r="H66" s="55"/>
      <c r="I66" s="53"/>
      <c r="J66" s="53"/>
      <c r="K66" s="53">
        <v>1800</v>
      </c>
      <c r="L66" s="53"/>
      <c r="M66" s="44">
        <f t="shared" si="3"/>
        <v>2100</v>
      </c>
      <c r="N66" s="34">
        <f>VLOOKUP(A66,'GIA BAN'!$B$4:$F$100,5,0)*M66</f>
        <v>24360000</v>
      </c>
    </row>
    <row r="67" spans="1:14" s="51" customFormat="1" ht="21" hidden="1" customHeight="1" x14ac:dyDescent="0.25">
      <c r="A67" s="9" t="s">
        <v>190</v>
      </c>
      <c r="B67" s="14" t="str">
        <f>VLOOKUP(A67,'GIA BAN'!B63:F144,2,0)</f>
        <v>Kẹo dừa đậu phộng viên nhỏ</v>
      </c>
      <c r="C67" s="53" t="str">
        <f>VLOOKUP(A67,'GIA BAN'!B63:F144,3,0)</f>
        <v>200gr</v>
      </c>
      <c r="D67" s="55"/>
      <c r="E67" s="55"/>
      <c r="F67" s="55"/>
      <c r="G67" s="55"/>
      <c r="H67" s="55"/>
      <c r="I67" s="53"/>
      <c r="J67" s="53"/>
      <c r="K67" s="53"/>
      <c r="L67" s="53"/>
      <c r="M67" s="44">
        <f t="shared" si="3"/>
        <v>0</v>
      </c>
      <c r="N67" s="34">
        <f>VLOOKUP(A67,'GIA BAN'!$B$4:$F$100,5,0)*M67</f>
        <v>0</v>
      </c>
    </row>
    <row r="68" spans="1:14" s="51" customFormat="1" ht="21" hidden="1" customHeight="1" x14ac:dyDescent="0.25">
      <c r="A68" s="9" t="s">
        <v>192</v>
      </c>
      <c r="B68" s="14" t="str">
        <f>VLOOKUP(A68,'GIA BAN'!B64:F145,2,0)</f>
        <v>Kẹo dừa gừng viên nhỏ</v>
      </c>
      <c r="C68" s="53" t="str">
        <f>VLOOKUP(A68,'GIA BAN'!B64:F145,3,0)</f>
        <v>200gr</v>
      </c>
      <c r="D68" s="55"/>
      <c r="E68" s="55"/>
      <c r="F68" s="55"/>
      <c r="G68" s="55"/>
      <c r="H68" s="55"/>
      <c r="I68" s="53"/>
      <c r="J68" s="53"/>
      <c r="K68" s="53"/>
      <c r="L68" s="53"/>
      <c r="M68" s="44">
        <f t="shared" si="3"/>
        <v>0</v>
      </c>
      <c r="N68" s="34">
        <f>VLOOKUP(A68,'GIA BAN'!$B$4:$F$100,5,0)*M68</f>
        <v>0</v>
      </c>
    </row>
    <row r="69" spans="1:14" s="51" customFormat="1" ht="21" hidden="1" customHeight="1" x14ac:dyDescent="0.25">
      <c r="A69" s="9" t="s">
        <v>194</v>
      </c>
      <c r="B69" s="14" t="str">
        <f>VLOOKUP(A69,'GIA BAN'!B65:F146,2,0)</f>
        <v>Kẹo dừa lá dứa viên nhỏ</v>
      </c>
      <c r="C69" s="53" t="str">
        <f>VLOOKUP(A69,'GIA BAN'!B65:F146,3,0)</f>
        <v>200gr</v>
      </c>
      <c r="D69" s="55"/>
      <c r="E69" s="55"/>
      <c r="F69" s="55"/>
      <c r="G69" s="55"/>
      <c r="H69" s="55"/>
      <c r="I69" s="53"/>
      <c r="J69" s="53"/>
      <c r="K69" s="53"/>
      <c r="L69" s="53"/>
      <c r="M69" s="44">
        <f t="shared" si="3"/>
        <v>0</v>
      </c>
      <c r="N69" s="34">
        <f>VLOOKUP(A69,'GIA BAN'!$B$4:$F$100,5,0)*M69</f>
        <v>0</v>
      </c>
    </row>
    <row r="70" spans="1:14" s="51" customFormat="1" ht="21" hidden="1" customHeight="1" x14ac:dyDescent="0.25">
      <c r="A70" s="9" t="s">
        <v>196</v>
      </c>
      <c r="B70" s="14" t="str">
        <f>VLOOKUP(A70,'GIA BAN'!B66:F147,2,0)</f>
        <v>Kẹo dừa ca cao viên nhỏ</v>
      </c>
      <c r="C70" s="53" t="str">
        <f>VLOOKUP(A70,'GIA BAN'!B66:F147,3,0)</f>
        <v>200gr</v>
      </c>
      <c r="D70" s="55"/>
      <c r="E70" s="55"/>
      <c r="F70" s="55"/>
      <c r="G70" s="55"/>
      <c r="H70" s="55"/>
      <c r="I70" s="53"/>
      <c r="J70" s="53"/>
      <c r="K70" s="53"/>
      <c r="L70" s="53"/>
      <c r="M70" s="44">
        <f t="shared" si="3"/>
        <v>0</v>
      </c>
      <c r="N70" s="34">
        <f>VLOOKUP(A70,'GIA BAN'!$B$4:$F$100,5,0)*M70</f>
        <v>0</v>
      </c>
    </row>
    <row r="71" spans="1:14" s="51" customFormat="1" ht="22.5" hidden="1" customHeight="1" x14ac:dyDescent="0.25">
      <c r="A71" s="9" t="s">
        <v>198</v>
      </c>
      <c r="B71" s="14" t="str">
        <f>VLOOKUP(A71,'GIA BAN'!B67:F148,2,0)</f>
        <v>Kẹo dừa đậu phộng viên nhỏ</v>
      </c>
      <c r="C71" s="53" t="str">
        <f>VLOOKUP(A71,'GIA BAN'!B67:F148,3,0)</f>
        <v>300gr</v>
      </c>
      <c r="D71" s="55"/>
      <c r="E71" s="55"/>
      <c r="F71" s="55"/>
      <c r="G71" s="55"/>
      <c r="H71" s="55"/>
      <c r="I71" s="53"/>
      <c r="J71" s="53"/>
      <c r="K71" s="53"/>
      <c r="L71" s="53"/>
      <c r="M71" s="44">
        <f t="shared" si="3"/>
        <v>0</v>
      </c>
      <c r="N71" s="34">
        <f>VLOOKUP(A71,'GIA BAN'!$B$4:$F$100,5,0)*M71</f>
        <v>0</v>
      </c>
    </row>
    <row r="72" spans="1:14" s="51" customFormat="1" ht="22.5" hidden="1" customHeight="1" x14ac:dyDescent="0.25">
      <c r="A72" s="9" t="s">
        <v>199</v>
      </c>
      <c r="B72" s="14" t="str">
        <f>VLOOKUP(A72,'GIA BAN'!B68:F149,2,0)</f>
        <v>Kẹo dừa gừng viên nhỏ</v>
      </c>
      <c r="C72" s="53" t="str">
        <f>VLOOKUP(A72,'GIA BAN'!B68:F149,3,0)</f>
        <v>300gr</v>
      </c>
      <c r="D72" s="55"/>
      <c r="E72" s="55"/>
      <c r="F72" s="55"/>
      <c r="G72" s="55"/>
      <c r="H72" s="55"/>
      <c r="I72" s="53"/>
      <c r="J72" s="53"/>
      <c r="K72" s="53"/>
      <c r="L72" s="53"/>
      <c r="M72" s="44">
        <f t="shared" si="3"/>
        <v>0</v>
      </c>
      <c r="N72" s="34">
        <f>VLOOKUP(A72,'GIA BAN'!$B$4:$F$100,5,0)*M72</f>
        <v>0</v>
      </c>
    </row>
    <row r="73" spans="1:14" s="51" customFormat="1" ht="22.5" hidden="1" customHeight="1" x14ac:dyDescent="0.25">
      <c r="A73" s="9" t="s">
        <v>200</v>
      </c>
      <c r="B73" s="14" t="str">
        <f>VLOOKUP(A73,'GIA BAN'!B69:F150,2,0)</f>
        <v>Kẹo dừa lá dứa viên nhỏ</v>
      </c>
      <c r="C73" s="53" t="str">
        <f>VLOOKUP(A73,'GIA BAN'!B69:F150,3,0)</f>
        <v>300gr</v>
      </c>
      <c r="D73" s="55"/>
      <c r="E73" s="55"/>
      <c r="F73" s="55"/>
      <c r="G73" s="55"/>
      <c r="H73" s="55"/>
      <c r="I73" s="53"/>
      <c r="J73" s="53"/>
      <c r="K73" s="53"/>
      <c r="L73" s="53"/>
      <c r="M73" s="44">
        <f t="shared" ref="M73:M103" si="4">SUM(D73:L73)</f>
        <v>0</v>
      </c>
      <c r="N73" s="34">
        <f>VLOOKUP(A73,'GIA BAN'!$B$4:$F$100,5,0)*M73</f>
        <v>0</v>
      </c>
    </row>
    <row r="74" spans="1:14" s="51" customFormat="1" ht="22.5" hidden="1" customHeight="1" x14ac:dyDescent="0.25">
      <c r="A74" s="9" t="s">
        <v>201</v>
      </c>
      <c r="B74" s="14" t="str">
        <f>VLOOKUP(A74,'GIA BAN'!B70:F151,2,0)</f>
        <v>Kẹo dừa ca cao viên nhỏ</v>
      </c>
      <c r="C74" s="53" t="str">
        <f>VLOOKUP(A74,'GIA BAN'!B70:F151,3,0)</f>
        <v>300gr</v>
      </c>
      <c r="D74" s="55"/>
      <c r="E74" s="55"/>
      <c r="F74" s="55"/>
      <c r="G74" s="55"/>
      <c r="H74" s="55"/>
      <c r="I74" s="53"/>
      <c r="J74" s="53"/>
      <c r="K74" s="53"/>
      <c r="L74" s="53"/>
      <c r="M74" s="44">
        <f t="shared" si="4"/>
        <v>0</v>
      </c>
      <c r="N74" s="34">
        <f>VLOOKUP(A74,'GIA BAN'!$B$4:$F$100,5,0)*M74</f>
        <v>0</v>
      </c>
    </row>
    <row r="75" spans="1:14" s="51" customFormat="1" ht="22.5" hidden="1" customHeight="1" x14ac:dyDescent="0.25">
      <c r="A75" s="9" t="s">
        <v>202</v>
      </c>
      <c r="B75" s="14" t="str">
        <f>VLOOKUP(A75,'GIA BAN'!B71:F152,2,0)</f>
        <v>Kẹo dừa đậu phộng viên nhỏ</v>
      </c>
      <c r="C75" s="53" t="str">
        <f>VLOOKUP(A75,'GIA BAN'!B71:F152,3,0)</f>
        <v>450gr</v>
      </c>
      <c r="D75" s="55"/>
      <c r="E75" s="55"/>
      <c r="F75" s="55"/>
      <c r="G75" s="55"/>
      <c r="H75" s="55"/>
      <c r="I75" s="53"/>
      <c r="J75" s="53"/>
      <c r="K75" s="53"/>
      <c r="L75" s="53"/>
      <c r="M75" s="44">
        <f t="shared" si="4"/>
        <v>0</v>
      </c>
      <c r="N75" s="34">
        <f>VLOOKUP(A75,'GIA BAN'!$B$4:$F$100,5,0)*M75</f>
        <v>0</v>
      </c>
    </row>
    <row r="76" spans="1:14" s="51" customFormat="1" ht="22.5" hidden="1" customHeight="1" x14ac:dyDescent="0.25">
      <c r="A76" s="9" t="s">
        <v>203</v>
      </c>
      <c r="B76" s="14" t="str">
        <f>VLOOKUP(A76,'GIA BAN'!B72:F153,2,0)</f>
        <v>Kẹo dừa gừng viên nhỏ</v>
      </c>
      <c r="C76" s="53" t="str">
        <f>VLOOKUP(A76,'GIA BAN'!B72:F153,3,0)</f>
        <v>450gr</v>
      </c>
      <c r="D76" s="55"/>
      <c r="E76" s="55"/>
      <c r="F76" s="55"/>
      <c r="G76" s="55"/>
      <c r="H76" s="55"/>
      <c r="I76" s="53"/>
      <c r="J76" s="53"/>
      <c r="K76" s="53"/>
      <c r="L76" s="53"/>
      <c r="M76" s="44">
        <f t="shared" si="4"/>
        <v>0</v>
      </c>
      <c r="N76" s="34">
        <f>VLOOKUP(A76,'GIA BAN'!$B$4:$F$100,5,0)*M76</f>
        <v>0</v>
      </c>
    </row>
    <row r="77" spans="1:14" s="51" customFormat="1" ht="22.5" hidden="1" customHeight="1" x14ac:dyDescent="0.25">
      <c r="A77" s="9" t="s">
        <v>204</v>
      </c>
      <c r="B77" s="14" t="str">
        <f>VLOOKUP(A77,'GIA BAN'!B73:F154,2,0)</f>
        <v>Kẹo dừa lá dứa viên nhỏ</v>
      </c>
      <c r="C77" s="53" t="str">
        <f>VLOOKUP(A77,'GIA BAN'!B73:F154,3,0)</f>
        <v>450gr</v>
      </c>
      <c r="D77" s="55"/>
      <c r="E77" s="55"/>
      <c r="F77" s="55"/>
      <c r="G77" s="55"/>
      <c r="H77" s="55"/>
      <c r="I77" s="53"/>
      <c r="J77" s="53"/>
      <c r="K77" s="53"/>
      <c r="L77" s="53"/>
      <c r="M77" s="44">
        <f t="shared" si="4"/>
        <v>0</v>
      </c>
      <c r="N77" s="34">
        <f>VLOOKUP(A77,'GIA BAN'!$B$4:$F$100,5,0)*M77</f>
        <v>0</v>
      </c>
    </row>
    <row r="78" spans="1:14" s="51" customFormat="1" ht="22.5" hidden="1" customHeight="1" x14ac:dyDescent="0.25">
      <c r="A78" s="9" t="s">
        <v>205</v>
      </c>
      <c r="B78" s="14" t="str">
        <f>VLOOKUP(A78,'GIA BAN'!B74:F155,2,0)</f>
        <v>Kẹo dừa ca cao viên nhỏ</v>
      </c>
      <c r="C78" s="53" t="str">
        <f>VLOOKUP(A78,'GIA BAN'!B74:F155,3,0)</f>
        <v>450gr</v>
      </c>
      <c r="D78" s="55"/>
      <c r="E78" s="55"/>
      <c r="F78" s="55"/>
      <c r="G78" s="55"/>
      <c r="H78" s="55"/>
      <c r="I78" s="53"/>
      <c r="J78" s="53"/>
      <c r="K78" s="53"/>
      <c r="L78" s="53"/>
      <c r="M78" s="44">
        <f t="shared" si="4"/>
        <v>0</v>
      </c>
      <c r="N78" s="34">
        <f>VLOOKUP(A78,'GIA BAN'!$B$4:$F$100,5,0)*M78</f>
        <v>0</v>
      </c>
    </row>
    <row r="79" spans="1:14" s="51" customFormat="1" ht="22.5" hidden="1" customHeight="1" x14ac:dyDescent="0.25">
      <c r="A79" s="9" t="s">
        <v>206</v>
      </c>
      <c r="B79" s="14" t="str">
        <f>VLOOKUP(A79,'GIA BAN'!B75:F156,2,0)</f>
        <v>Kẹo dừa thập cẩm viên nhỏ</v>
      </c>
      <c r="C79" s="53" t="str">
        <f>VLOOKUP(A79,'GIA BAN'!B75:F156,3,0)</f>
        <v>1kg</v>
      </c>
      <c r="D79" s="55"/>
      <c r="E79" s="55"/>
      <c r="F79" s="55"/>
      <c r="G79" s="55"/>
      <c r="H79" s="55"/>
      <c r="I79" s="53"/>
      <c r="J79" s="53"/>
      <c r="K79" s="53"/>
      <c r="L79" s="53"/>
      <c r="M79" s="44">
        <f t="shared" si="4"/>
        <v>0</v>
      </c>
      <c r="N79" s="34">
        <f>VLOOKUP(A79,'GIA BAN'!$B$4:$F$100,5,0)*M79</f>
        <v>0</v>
      </c>
    </row>
    <row r="80" spans="1:14" s="51" customFormat="1" ht="22.5" hidden="1" customHeight="1" x14ac:dyDescent="0.25">
      <c r="A80" s="9"/>
      <c r="B80" s="10" t="s">
        <v>214</v>
      </c>
      <c r="C80" s="53"/>
      <c r="D80" s="55"/>
      <c r="E80" s="55"/>
      <c r="F80" s="55"/>
      <c r="G80" s="55"/>
      <c r="H80" s="55"/>
      <c r="I80" s="53"/>
      <c r="J80" s="53"/>
      <c r="K80" s="53"/>
      <c r="L80" s="53"/>
      <c r="M80" s="44">
        <f t="shared" si="4"/>
        <v>0</v>
      </c>
      <c r="N80" s="34"/>
    </row>
    <row r="81" spans="1:14" s="51" customFormat="1" ht="22.5" customHeight="1" x14ac:dyDescent="0.25">
      <c r="A81" s="9" t="s">
        <v>98</v>
      </c>
      <c r="B81" s="14" t="str">
        <f>VLOOKUP(A81,'GIA BAN'!B77:F158,2,0)</f>
        <v>Kẹo chuối tươi</v>
      </c>
      <c r="C81" s="53" t="str">
        <f>VLOOKUP(A81,'GIA BAN'!B77:F158,3,0)</f>
        <v>1 kg</v>
      </c>
      <c r="D81" s="55"/>
      <c r="E81" s="55"/>
      <c r="F81" s="55"/>
      <c r="G81" s="55"/>
      <c r="H81" s="55">
        <v>30</v>
      </c>
      <c r="I81" s="53"/>
      <c r="J81" s="53"/>
      <c r="K81" s="53"/>
      <c r="L81" s="53"/>
      <c r="M81" s="44">
        <f t="shared" si="4"/>
        <v>30</v>
      </c>
      <c r="N81" s="34">
        <f>VLOOKUP(A81,'GIA BAN'!$B$4:$F$100,5,0)*M81</f>
        <v>1980000</v>
      </c>
    </row>
    <row r="82" spans="1:14" s="51" customFormat="1" ht="21" customHeight="1" x14ac:dyDescent="0.25">
      <c r="A82" s="9" t="s">
        <v>100</v>
      </c>
      <c r="B82" s="14" t="str">
        <f>VLOOKUP(A82,'GIA BAN'!B78:F159,2,0)</f>
        <v>Kẹo chuối tươi (gói)</v>
      </c>
      <c r="C82" s="53" t="str">
        <f>VLOOKUP(A82,'GIA BAN'!B78:F159,3,0)</f>
        <v>400gr</v>
      </c>
      <c r="D82" s="55"/>
      <c r="E82" s="55">
        <v>500</v>
      </c>
      <c r="F82" s="55">
        <v>200</v>
      </c>
      <c r="G82" s="55">
        <v>200</v>
      </c>
      <c r="H82" s="55"/>
      <c r="I82" s="53">
        <v>100</v>
      </c>
      <c r="J82" s="53"/>
      <c r="K82" s="53">
        <v>300</v>
      </c>
      <c r="L82" s="53">
        <v>150</v>
      </c>
      <c r="M82" s="44">
        <f t="shared" si="4"/>
        <v>1450</v>
      </c>
      <c r="N82" s="34">
        <f>VLOOKUP(A82,'GIA BAN'!$B$4:$F$100,5,0)*M82</f>
        <v>35525000</v>
      </c>
    </row>
    <row r="83" spans="1:14" ht="21" customHeight="1" x14ac:dyDescent="0.25">
      <c r="A83" s="9" t="s">
        <v>102</v>
      </c>
      <c r="B83" s="14" t="str">
        <f>VLOOKUP(A83,'GIA BAN'!B79:F160,2,0)</f>
        <v>Kẹo chuối tươi (túi)</v>
      </c>
      <c r="C83" s="53" t="str">
        <f>VLOOKUP(A83,'GIA BAN'!B79:F160,3,0)</f>
        <v>200gr</v>
      </c>
      <c r="D83" s="55"/>
      <c r="E83" s="55">
        <v>180</v>
      </c>
      <c r="F83" s="55">
        <v>120</v>
      </c>
      <c r="G83" s="55"/>
      <c r="H83" s="55">
        <v>240</v>
      </c>
      <c r="I83" s="53">
        <v>180</v>
      </c>
      <c r="J83" s="53"/>
      <c r="K83" s="53"/>
      <c r="L83" s="53">
        <v>180</v>
      </c>
      <c r="M83" s="44">
        <f t="shared" si="4"/>
        <v>900</v>
      </c>
      <c r="N83" s="34">
        <f>VLOOKUP(A83,'GIA BAN'!$B$4:$F$100,5,0)*M83</f>
        <v>14310000</v>
      </c>
    </row>
    <row r="84" spans="1:14" s="51" customFormat="1" ht="22.5" hidden="1" customHeight="1" x14ac:dyDescent="0.25">
      <c r="A84" s="9" t="s">
        <v>104</v>
      </c>
      <c r="B84" s="14" t="str">
        <f>VLOOKUP(A84,'GIA BAN'!B80:F161,2,0)</f>
        <v>Kẹo chuối đậu - mè</v>
      </c>
      <c r="C84" s="53" t="str">
        <f>VLOOKUP(A84,'GIA BAN'!B80:F161,3,0)</f>
        <v>1 kg</v>
      </c>
      <c r="D84" s="55"/>
      <c r="E84" s="55"/>
      <c r="F84" s="55"/>
      <c r="G84" s="55"/>
      <c r="H84" s="55"/>
      <c r="I84" s="53"/>
      <c r="J84" s="53"/>
      <c r="K84" s="53"/>
      <c r="L84" s="53"/>
      <c r="M84" s="44">
        <f t="shared" si="4"/>
        <v>0</v>
      </c>
      <c r="N84" s="34">
        <f>VLOOKUP(A84,'GIA BAN'!$B$4:$F$100,5,0)*M84</f>
        <v>0</v>
      </c>
    </row>
    <row r="85" spans="1:14" ht="21" customHeight="1" x14ac:dyDescent="0.25">
      <c r="A85" s="9" t="s">
        <v>106</v>
      </c>
      <c r="B85" s="14" t="str">
        <f>VLOOKUP(A85,'GIA BAN'!B81:F162,2,0)</f>
        <v>Kẹo chuối đậu - mè (túi)</v>
      </c>
      <c r="C85" s="53" t="str">
        <f>VLOOKUP(A85,'GIA BAN'!B81:F162,3,0)</f>
        <v>200gr</v>
      </c>
      <c r="D85" s="55"/>
      <c r="E85" s="55">
        <v>60</v>
      </c>
      <c r="F85" s="55">
        <v>120</v>
      </c>
      <c r="G85" s="55"/>
      <c r="H85" s="55"/>
      <c r="I85" s="53">
        <v>120</v>
      </c>
      <c r="J85" s="53"/>
      <c r="K85" s="53">
        <v>300</v>
      </c>
      <c r="L85" s="53"/>
      <c r="M85" s="44">
        <f t="shared" si="4"/>
        <v>600</v>
      </c>
      <c r="N85" s="34">
        <f>VLOOKUP(A85,'GIA BAN'!$B$4:$F$100,5,0)*M85</f>
        <v>11100000</v>
      </c>
    </row>
    <row r="86" spans="1:14" ht="21" customHeight="1" x14ac:dyDescent="0.25">
      <c r="A86" s="9" t="s">
        <v>108</v>
      </c>
      <c r="B86" s="14" t="str">
        <f>VLOOKUP(A86,'GIA BAN'!B82:F163,2,0)</f>
        <v>Kẹo chuối tươi (túi)</v>
      </c>
      <c r="C86" s="53" t="str">
        <f>VLOOKUP(A86,'GIA BAN'!B82:F163,3,0)</f>
        <v>500gr</v>
      </c>
      <c r="D86" s="55"/>
      <c r="E86" s="55">
        <v>30</v>
      </c>
      <c r="F86" s="55"/>
      <c r="G86" s="55"/>
      <c r="H86" s="55"/>
      <c r="I86" s="53"/>
      <c r="J86" s="53"/>
      <c r="K86" s="53"/>
      <c r="L86" s="53"/>
      <c r="M86" s="44">
        <f t="shared" si="4"/>
        <v>30</v>
      </c>
      <c r="N86" s="34">
        <f>VLOOKUP(A86,'GIA BAN'!$B$4:$F$100,5,0)*M86</f>
        <v>1131000</v>
      </c>
    </row>
    <row r="87" spans="1:14" ht="22.5" hidden="1" customHeight="1" x14ac:dyDescent="0.25">
      <c r="A87" s="9" t="s">
        <v>109</v>
      </c>
      <c r="B87" s="14" t="str">
        <f>VLOOKUP(A87,'GIA BAN'!B83:F164,2,0)</f>
        <v>Kẹo chuối đậu - mè (túi)</v>
      </c>
      <c r="C87" s="53" t="str">
        <f>VLOOKUP(A87,'GIA BAN'!B83:F164,3,0)</f>
        <v>500gr</v>
      </c>
      <c r="D87" s="55"/>
      <c r="E87" s="55"/>
      <c r="F87" s="55"/>
      <c r="G87" s="55"/>
      <c r="H87" s="55"/>
      <c r="I87" s="53"/>
      <c r="J87" s="53"/>
      <c r="K87" s="53"/>
      <c r="L87" s="53"/>
      <c r="M87" s="44">
        <f t="shared" si="4"/>
        <v>0</v>
      </c>
      <c r="N87" s="34">
        <f>VLOOKUP(A87,'GIA BAN'!$B$4:$F$100,5,0)*M87</f>
        <v>0</v>
      </c>
    </row>
    <row r="88" spans="1:14" ht="21" customHeight="1" x14ac:dyDescent="0.25">
      <c r="A88" s="9" t="s">
        <v>110</v>
      </c>
      <c r="B88" s="14" t="str">
        <f>VLOOKUP(A88,'GIA BAN'!B84:F165,2,0)</f>
        <v>Kẹo chuối cuộn bánh tráng đậu mè</v>
      </c>
      <c r="C88" s="53" t="str">
        <f>VLOOKUP(A88,'GIA BAN'!B84:F165,3,0)</f>
        <v>450gr</v>
      </c>
      <c r="D88" s="55"/>
      <c r="E88" s="55">
        <v>30</v>
      </c>
      <c r="F88" s="55"/>
      <c r="G88" s="55">
        <v>60</v>
      </c>
      <c r="H88" s="55"/>
      <c r="I88" s="54"/>
      <c r="J88" s="54"/>
      <c r="K88" s="54"/>
      <c r="L88" s="54">
        <v>30</v>
      </c>
      <c r="M88" s="44">
        <f t="shared" si="4"/>
        <v>120</v>
      </c>
      <c r="N88" s="34">
        <f>VLOOKUP(A88,'GIA BAN'!$B$4:$F$100,5,0)*M88</f>
        <v>4524000</v>
      </c>
    </row>
    <row r="89" spans="1:14" ht="22.5" hidden="1" customHeight="1" x14ac:dyDescent="0.25">
      <c r="A89" s="9" t="s">
        <v>112</v>
      </c>
      <c r="B89" s="14" t="str">
        <f>VLOOKUP(A89,'GIA BAN'!B85:F166,2,0)</f>
        <v>Kẹo chuối cuộn bánh tráng đậu mè</v>
      </c>
      <c r="C89" s="53" t="str">
        <f>VLOOKUP(A89,'GIA BAN'!B85:F166,3,0)</f>
        <v>1 kg</v>
      </c>
      <c r="D89" s="55"/>
      <c r="E89" s="55"/>
      <c r="F89" s="55"/>
      <c r="G89" s="55"/>
      <c r="H89" s="55"/>
      <c r="I89" s="53"/>
      <c r="J89" s="53"/>
      <c r="K89" s="53"/>
      <c r="L89" s="53"/>
      <c r="M89" s="44">
        <f t="shared" si="4"/>
        <v>0</v>
      </c>
      <c r="N89" s="34">
        <f>VLOOKUP(A89,'GIA BAN'!$B$4:$F$100,5,0)*M89</f>
        <v>0</v>
      </c>
    </row>
    <row r="90" spans="1:14" ht="22.5" hidden="1" customHeight="1" x14ac:dyDescent="0.25">
      <c r="A90" s="9"/>
      <c r="B90" s="10" t="s">
        <v>264</v>
      </c>
      <c r="C90" s="53"/>
      <c r="D90" s="55"/>
      <c r="E90" s="55"/>
      <c r="F90" s="55"/>
      <c r="G90" s="55"/>
      <c r="H90" s="55"/>
      <c r="I90" s="53"/>
      <c r="J90" s="53"/>
      <c r="K90" s="53"/>
      <c r="L90" s="53"/>
      <c r="M90" s="44">
        <f t="shared" si="4"/>
        <v>0</v>
      </c>
      <c r="N90" s="34"/>
    </row>
    <row r="91" spans="1:14" ht="22.5" customHeight="1" x14ac:dyDescent="0.25">
      <c r="A91" s="9" t="s">
        <v>252</v>
      </c>
      <c r="B91" s="14" t="str">
        <f>VLOOKUP(A91,'GIA BAN'!B87:F168,2,0)</f>
        <v xml:space="preserve">Kẹo dừa sầu riêng - túi 3 thanh </v>
      </c>
      <c r="C91" s="53" t="str">
        <f>VLOOKUP(A91,'GIA BAN'!B87:F168,3,0)</f>
        <v>142,5gr</v>
      </c>
      <c r="D91" s="55"/>
      <c r="E91" s="55"/>
      <c r="F91" s="55"/>
      <c r="G91" s="55"/>
      <c r="H91" s="55">
        <v>60</v>
      </c>
      <c r="I91" s="53"/>
      <c r="J91" s="53"/>
      <c r="K91" s="53">
        <v>60</v>
      </c>
      <c r="L91" s="53"/>
      <c r="M91" s="44">
        <f t="shared" si="4"/>
        <v>120</v>
      </c>
      <c r="N91" s="34">
        <f>VLOOKUP(A91,'GIA BAN'!$B$4:$F$100,5,0)*M91</f>
        <v>2220000</v>
      </c>
    </row>
    <row r="92" spans="1:14" ht="22.5" hidden="1" customHeight="1" x14ac:dyDescent="0.25">
      <c r="A92" s="9" t="s">
        <v>256</v>
      </c>
      <c r="B92" s="14" t="str">
        <f>VLOOKUP(A92,'GIA BAN'!B88:F169,2,0)</f>
        <v>Kẹo dừa lá dứa - túi 3 thanh</v>
      </c>
      <c r="C92" s="53" t="str">
        <f>VLOOKUP(A92,'GIA BAN'!B88:F169,3,0)</f>
        <v>142,5gr</v>
      </c>
      <c r="D92" s="55"/>
      <c r="E92" s="55"/>
      <c r="F92" s="55"/>
      <c r="G92" s="55"/>
      <c r="H92" s="55"/>
      <c r="I92" s="53"/>
      <c r="J92" s="53"/>
      <c r="K92" s="53"/>
      <c r="L92" s="53"/>
      <c r="M92" s="44">
        <f t="shared" si="4"/>
        <v>0</v>
      </c>
      <c r="N92" s="34">
        <f>VLOOKUP(A92,'GIA BAN'!$B$4:$F$100,5,0)*M92</f>
        <v>0</v>
      </c>
    </row>
    <row r="93" spans="1:14" ht="22.5" customHeight="1" x14ac:dyDescent="0.25">
      <c r="A93" s="9" t="s">
        <v>258</v>
      </c>
      <c r="B93" s="14" t="str">
        <f>VLOOKUP(A93,'GIA BAN'!B89:F170,2,0)</f>
        <v>Kẹo dừa ca cao - túi 3 thanh</v>
      </c>
      <c r="C93" s="53" t="str">
        <f>VLOOKUP(A93,'GIA BAN'!B89:F170,3,0)</f>
        <v>142,5gr</v>
      </c>
      <c r="D93" s="55"/>
      <c r="E93" s="55"/>
      <c r="F93" s="55"/>
      <c r="G93" s="55"/>
      <c r="H93" s="55">
        <v>60</v>
      </c>
      <c r="I93" s="53"/>
      <c r="J93" s="53"/>
      <c r="K93" s="53">
        <v>60</v>
      </c>
      <c r="L93" s="53"/>
      <c r="M93" s="44">
        <f t="shared" si="4"/>
        <v>120</v>
      </c>
      <c r="N93" s="34">
        <f>VLOOKUP(A93,'GIA BAN'!$B$4:$F$100,5,0)*M93</f>
        <v>2220000</v>
      </c>
    </row>
    <row r="94" spans="1:14" ht="22.5" customHeight="1" x14ac:dyDescent="0.25">
      <c r="A94" s="9" t="s">
        <v>260</v>
      </c>
      <c r="B94" s="14" t="str">
        <f>VLOOKUP(A94,'GIA BAN'!B90:F171,2,0)</f>
        <v>Kẹo dừa gừng -  túi 3 thanh</v>
      </c>
      <c r="C94" s="53" t="str">
        <f>VLOOKUP(A94,'GIA BAN'!B90:F171,3,0)</f>
        <v>142,5gr</v>
      </c>
      <c r="D94" s="55"/>
      <c r="E94" s="55"/>
      <c r="F94" s="55"/>
      <c r="G94" s="55"/>
      <c r="H94" s="55">
        <v>60</v>
      </c>
      <c r="I94" s="53"/>
      <c r="J94" s="53"/>
      <c r="K94" s="53">
        <v>60</v>
      </c>
      <c r="L94" s="53"/>
      <c r="M94" s="44">
        <f t="shared" si="4"/>
        <v>120</v>
      </c>
      <c r="N94" s="34">
        <f>VLOOKUP(A94,'GIA BAN'!$B$4:$F$100,5,0)*M94</f>
        <v>2220000</v>
      </c>
    </row>
    <row r="95" spans="1:14" ht="22.5" customHeight="1" x14ac:dyDescent="0.25">
      <c r="A95" s="9" t="s">
        <v>262</v>
      </c>
      <c r="B95" s="14" t="str">
        <f>VLOOKUP(A95,'GIA BAN'!B91:F172,2,0)</f>
        <v>Kẹo dừa béo -  túi 3 thanh</v>
      </c>
      <c r="C95" s="53" t="str">
        <f>VLOOKUP(A95,'GIA BAN'!B91:F172,3,0)</f>
        <v>142,5gr</v>
      </c>
      <c r="D95" s="55"/>
      <c r="E95" s="55"/>
      <c r="F95" s="55"/>
      <c r="G95" s="55"/>
      <c r="H95" s="55">
        <v>60</v>
      </c>
      <c r="I95" s="53"/>
      <c r="J95" s="53"/>
      <c r="K95" s="53">
        <v>60</v>
      </c>
      <c r="L95" s="53"/>
      <c r="M95" s="44">
        <f t="shared" si="4"/>
        <v>120</v>
      </c>
      <c r="N95" s="34">
        <f>VLOOKUP(A95,'GIA BAN'!$B$4:$F$100,5,0)*M95</f>
        <v>2220000</v>
      </c>
    </row>
    <row r="96" spans="1:14" ht="22.5" hidden="1" customHeight="1" x14ac:dyDescent="0.25">
      <c r="A96" s="9"/>
      <c r="B96" s="10" t="s">
        <v>215</v>
      </c>
      <c r="C96" s="53"/>
      <c r="D96" s="55"/>
      <c r="E96" s="55"/>
      <c r="F96" s="55"/>
      <c r="G96" s="55"/>
      <c r="H96" s="55"/>
      <c r="I96" s="55"/>
      <c r="J96" s="55"/>
      <c r="K96" s="55"/>
      <c r="L96" s="55"/>
      <c r="M96" s="44">
        <f t="shared" si="4"/>
        <v>0</v>
      </c>
      <c r="N96" s="34"/>
    </row>
    <row r="97" spans="1:14" ht="21" customHeight="1" x14ac:dyDescent="0.25">
      <c r="A97" s="15" t="s">
        <v>114</v>
      </c>
      <c r="B97" s="14" t="str">
        <f>VLOOKUP(A97,'GIA BAN'!B93:F174,2,0)</f>
        <v>Bánh phồng sữa</v>
      </c>
      <c r="C97" s="53" t="str">
        <f>VLOOKUP(A97,'GIA BAN'!B93:F174,3,0)</f>
        <v>350gr</v>
      </c>
      <c r="D97" s="55"/>
      <c r="E97" s="55"/>
      <c r="F97" s="55"/>
      <c r="G97" s="55">
        <v>300</v>
      </c>
      <c r="H97" s="55"/>
      <c r="I97" s="55">
        <v>60</v>
      </c>
      <c r="J97" s="55">
        <v>240</v>
      </c>
      <c r="K97" s="55"/>
      <c r="L97" s="55"/>
      <c r="M97" s="44">
        <f t="shared" si="4"/>
        <v>600</v>
      </c>
      <c r="N97" s="34">
        <f>VLOOKUP(A97,'GIA BAN'!$B$4:$F$100,5,0)*M97</f>
        <v>15360000</v>
      </c>
    </row>
    <row r="98" spans="1:14" ht="22.5" hidden="1" customHeight="1" x14ac:dyDescent="0.25">
      <c r="A98" s="15" t="s">
        <v>116</v>
      </c>
      <c r="B98" s="14" t="str">
        <f>VLOOKUP(A98,'GIA BAN'!B94:F175,2,0)</f>
        <v>Bánh phồng sữa - sầu riêng (đặc biệt)</v>
      </c>
      <c r="C98" s="53" t="str">
        <f>VLOOKUP(A98,'GIA BAN'!B94:F175,3,0)</f>
        <v>450gr</v>
      </c>
      <c r="D98" s="55"/>
      <c r="E98" s="55"/>
      <c r="F98" s="55"/>
      <c r="G98" s="55"/>
      <c r="H98" s="55"/>
      <c r="I98" s="55"/>
      <c r="J98" s="55"/>
      <c r="K98" s="55"/>
      <c r="L98" s="55"/>
      <c r="M98" s="44">
        <f t="shared" si="4"/>
        <v>0</v>
      </c>
      <c r="N98" s="34">
        <f>VLOOKUP(A98,'GIA BAN'!$B$4:$F$100,5,0)*M98</f>
        <v>0</v>
      </c>
    </row>
    <row r="99" spans="1:14" ht="22.5" hidden="1" customHeight="1" x14ac:dyDescent="0.25">
      <c r="A99" s="81" t="s">
        <v>177</v>
      </c>
      <c r="B99" s="14" t="str">
        <f>VLOOKUP(A99,'GIA BAN'!B95:F176,2,0)</f>
        <v>Hộp quà tết</v>
      </c>
      <c r="C99" s="53" t="str">
        <f>VLOOKUP(A99,'GIA BAN'!B95:F176,3,0)</f>
        <v>300gr</v>
      </c>
      <c r="D99" s="55"/>
      <c r="E99" s="55"/>
      <c r="F99" s="55"/>
      <c r="G99" s="55"/>
      <c r="H99" s="55"/>
      <c r="I99" s="55"/>
      <c r="J99" s="55"/>
      <c r="K99" s="55"/>
      <c r="L99" s="55"/>
      <c r="M99" s="44">
        <f t="shared" si="4"/>
        <v>0</v>
      </c>
      <c r="N99" s="34">
        <f>VLOOKUP(A99,'GIA BAN'!$B$4:$F$100,5,0)*M99</f>
        <v>0</v>
      </c>
    </row>
    <row r="100" spans="1:14" ht="22.5" hidden="1" customHeight="1" x14ac:dyDescent="0.25">
      <c r="A100" s="81" t="s">
        <v>130</v>
      </c>
      <c r="B100" s="14" t="str">
        <f>VLOOKUP(A100,'GIA BAN'!B96:F177,2,0)</f>
        <v>Nước màu dừa (chai nhỏ)</v>
      </c>
      <c r="C100" s="53" t="str">
        <f>VLOOKUP(A100,'GIA BAN'!B96:F177,3,0)</f>
        <v>250gr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44">
        <f t="shared" si="4"/>
        <v>0</v>
      </c>
      <c r="N100" s="34">
        <f>VLOOKUP(A100,'GIA BAN'!$B$4:$F$100,5,0)*M100</f>
        <v>0</v>
      </c>
    </row>
    <row r="101" spans="1:14" ht="22.5" hidden="1" customHeight="1" x14ac:dyDescent="0.25">
      <c r="A101" s="81" t="s">
        <v>132</v>
      </c>
      <c r="B101" s="14" t="str">
        <f>VLOOKUP(A101,'GIA BAN'!B97:F178,2,0)</f>
        <v>Kẹo tổng hợp (xá)</v>
      </c>
      <c r="C101" s="53" t="str">
        <f>VLOOKUP(A101,'GIA BAN'!B97:F178,3,0)</f>
        <v>1 kg</v>
      </c>
      <c r="D101" s="55"/>
      <c r="E101" s="55"/>
      <c r="F101" s="55"/>
      <c r="G101" s="55"/>
      <c r="H101" s="55"/>
      <c r="I101" s="55"/>
      <c r="J101" s="55"/>
      <c r="K101" s="55"/>
      <c r="L101" s="55"/>
      <c r="M101" s="44">
        <f t="shared" si="4"/>
        <v>0</v>
      </c>
      <c r="N101" s="34">
        <f>VLOOKUP(A101,'GIA BAN'!$B$4:$F$100,5,0)*M101</f>
        <v>0</v>
      </c>
    </row>
    <row r="102" spans="1:14" ht="21" hidden="1" customHeight="1" x14ac:dyDescent="0.25">
      <c r="A102" s="81" t="s">
        <v>134</v>
      </c>
      <c r="B102" s="14" t="str">
        <f>VLOOKUP(A102,'GIA BAN'!B98:F179,2,0)</f>
        <v>Kẹo tổng hợp (túi)</v>
      </c>
      <c r="C102" s="53" t="str">
        <f>VLOOKUP(A102,'GIA BAN'!B98:F179,3,0)</f>
        <v>200gr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44">
        <f t="shared" si="4"/>
        <v>0</v>
      </c>
      <c r="N102" s="34">
        <f>VLOOKUP(A102,'GIA BAN'!$B$4:$F$100,5,0)*M102</f>
        <v>0</v>
      </c>
    </row>
    <row r="103" spans="1:14" ht="22.5" hidden="1" customHeight="1" x14ac:dyDescent="0.25">
      <c r="A103" s="81" t="s">
        <v>136</v>
      </c>
      <c r="B103" s="14" t="str">
        <f>VLOOKUP(A103,'GIA BAN'!B99:F180,2,0)</f>
        <v>Kẹo tổng hợp (túi)</v>
      </c>
      <c r="C103" s="53" t="str">
        <f>VLOOKUP(A103,'GIA BAN'!B99:F180,3,0)</f>
        <v>500gr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44">
        <f t="shared" si="4"/>
        <v>0</v>
      </c>
      <c r="N103" s="34">
        <f>VLOOKUP(A103,'GIA BAN'!$B$4:$F$100,5,0)*M103</f>
        <v>0</v>
      </c>
    </row>
    <row r="104" spans="1:14" ht="20.25" customHeight="1" x14ac:dyDescent="0.25">
      <c r="A104" s="24"/>
      <c r="B104" s="24"/>
      <c r="C104" s="25"/>
      <c r="D104" s="23"/>
      <c r="E104" s="23"/>
      <c r="F104" s="23"/>
      <c r="G104" s="23"/>
      <c r="H104" s="23"/>
      <c r="I104" s="23"/>
      <c r="J104" s="23"/>
      <c r="K104" s="23"/>
      <c r="L104" s="23"/>
      <c r="M104" s="23">
        <f t="shared" ref="M104:N104" si="5">SUM(M8:M103)</f>
        <v>16470</v>
      </c>
      <c r="N104" s="23">
        <f t="shared" si="5"/>
        <v>338596000</v>
      </c>
    </row>
  </sheetData>
  <autoFilter ref="A6:N104">
    <filterColumn colId="12">
      <filters>
        <filter val="1,150"/>
        <filter val="1,170"/>
        <filter val="1,350"/>
        <filter val="1,400"/>
        <filter val="1,450"/>
        <filter val="1,750"/>
        <filter val="100"/>
        <filter val="120"/>
        <filter val="150"/>
        <filter val="16,470"/>
        <filter val="2,100"/>
        <filter val="200"/>
        <filter val="30"/>
        <filter val="50"/>
        <filter val="500"/>
        <filter val="540"/>
        <filter val="600"/>
        <filter val="80"/>
        <filter val="900"/>
      </filters>
    </filterColumn>
  </autoFilter>
  <mergeCells count="4">
    <mergeCell ref="A4:A5"/>
    <mergeCell ref="B4:B5"/>
    <mergeCell ref="C4:C5"/>
    <mergeCell ref="M4:N4"/>
  </mergeCells>
  <pageMargins left="0" right="0" top="0" bottom="0" header="0" footer="0"/>
  <pageSetup scale="65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39997558519241921"/>
  </sheetPr>
  <dimension ref="A1:J104"/>
  <sheetViews>
    <sheetView tabSelected="1" zoomScaleNormal="100" workbookViewId="0">
      <pane xSplit="2" ySplit="6" topLeftCell="C89" activePane="bottomRight" state="frozen"/>
      <selection pane="topRight" activeCell="C1" sqref="C1"/>
      <selection pane="bottomLeft" activeCell="A7" sqref="A7"/>
      <selection pane="bottomRight" activeCell="C1" sqref="C1:N1"/>
    </sheetView>
  </sheetViews>
  <sheetFormatPr defaultColWidth="9" defaultRowHeight="15" x14ac:dyDescent="0.25"/>
  <cols>
    <col min="1" max="1" width="6.140625" style="1" customWidth="1"/>
    <col min="2" max="2" width="23.28515625" style="2" customWidth="1"/>
    <col min="3" max="3" width="10.140625" style="2" customWidth="1"/>
    <col min="4" max="8" width="11.28515625" style="2" customWidth="1"/>
    <col min="9" max="9" width="7.28515625" style="2" customWidth="1"/>
    <col min="10" max="10" width="14.28515625" style="3" customWidth="1"/>
    <col min="11" max="16384" width="9" style="2"/>
  </cols>
  <sheetData>
    <row r="1" spans="1:10" ht="31.5" customHeight="1" x14ac:dyDescent="0.25">
      <c r="A1" s="11" t="s">
        <v>122</v>
      </c>
      <c r="B1" s="11"/>
      <c r="J1" s="2"/>
    </row>
    <row r="2" spans="1:10" ht="31.5" customHeight="1" x14ac:dyDescent="0.25">
      <c r="A2" s="64" t="s">
        <v>245</v>
      </c>
      <c r="B2" s="65"/>
      <c r="C2" s="29" t="s">
        <v>144</v>
      </c>
      <c r="D2" s="12">
        <f>SUMPRODUCT('GIA BAN'!$F$4:$F$99,D8:D103)</f>
        <v>13980000</v>
      </c>
      <c r="E2" s="12">
        <f>SUMPRODUCT('GIA BAN'!$F$4:$F$99,E8:E103)</f>
        <v>49957000</v>
      </c>
      <c r="F2" s="12">
        <f>SUMPRODUCT('GIA BAN'!$F$4:$F$99,F8:F103)</f>
        <v>0</v>
      </c>
      <c r="G2" s="12">
        <f>SUMPRODUCT('GIA BAN'!$F$4:$F$99,G8:G103)</f>
        <v>21770000</v>
      </c>
      <c r="H2" s="12">
        <f>SUMPRODUCT('GIA BAN'!$F$4:$F$99,H8:H103)</f>
        <v>33088000</v>
      </c>
      <c r="I2" s="26"/>
      <c r="J2" s="49">
        <f>SUM(D2:H2)</f>
        <v>118795000</v>
      </c>
    </row>
    <row r="3" spans="1:10" ht="31.5" customHeight="1" x14ac:dyDescent="0.25">
      <c r="A3" s="16"/>
      <c r="B3" s="16"/>
      <c r="C3" s="30" t="s">
        <v>145</v>
      </c>
      <c r="D3" s="22">
        <f>D2-(D2*6%)</f>
        <v>13141200</v>
      </c>
      <c r="E3" s="22">
        <f t="shared" ref="E3:H3" si="0">E2-(E2*6%)</f>
        <v>46959580</v>
      </c>
      <c r="F3" s="22">
        <f t="shared" si="0"/>
        <v>0</v>
      </c>
      <c r="G3" s="22">
        <f t="shared" si="0"/>
        <v>20463800</v>
      </c>
      <c r="H3" s="22">
        <f t="shared" si="0"/>
        <v>31102720</v>
      </c>
      <c r="I3" s="26"/>
      <c r="J3" s="50">
        <f>SUM(D3:H3)</f>
        <v>111667300</v>
      </c>
    </row>
    <row r="4" spans="1:10" s="51" customFormat="1" ht="29.25" customHeight="1" x14ac:dyDescent="0.25">
      <c r="A4" s="101" t="s">
        <v>120</v>
      </c>
      <c r="B4" s="103" t="s">
        <v>0</v>
      </c>
      <c r="C4" s="105" t="s">
        <v>146</v>
      </c>
      <c r="D4" s="92">
        <v>42866</v>
      </c>
      <c r="E4" s="92">
        <v>42826</v>
      </c>
      <c r="F4" s="92">
        <v>42868</v>
      </c>
      <c r="G4" s="92">
        <v>42830</v>
      </c>
      <c r="H4" s="92">
        <v>42872</v>
      </c>
      <c r="I4" s="107"/>
      <c r="J4" s="107"/>
    </row>
    <row r="5" spans="1:10" s="51" customFormat="1" ht="29.25" customHeight="1" x14ac:dyDescent="0.25">
      <c r="A5" s="102"/>
      <c r="B5" s="104"/>
      <c r="C5" s="106"/>
      <c r="D5" s="56" t="s">
        <v>268</v>
      </c>
      <c r="E5" s="56" t="s">
        <v>269</v>
      </c>
      <c r="F5" s="56" t="s">
        <v>270</v>
      </c>
      <c r="G5" s="56" t="s">
        <v>271</v>
      </c>
      <c r="H5" s="56" t="s">
        <v>272</v>
      </c>
      <c r="I5" s="68" t="s">
        <v>229</v>
      </c>
      <c r="J5" s="67" t="s">
        <v>159</v>
      </c>
    </row>
    <row r="6" spans="1:10" s="51" customFormat="1" ht="14.25" customHeight="1" x14ac:dyDescent="0.25">
      <c r="A6" s="89">
        <v>1</v>
      </c>
      <c r="B6" s="90">
        <v>2</v>
      </c>
      <c r="C6" s="89">
        <v>3</v>
      </c>
      <c r="D6" s="90">
        <v>4</v>
      </c>
      <c r="E6" s="89">
        <v>5</v>
      </c>
      <c r="F6" s="90">
        <v>6</v>
      </c>
      <c r="G6" s="89">
        <v>7</v>
      </c>
      <c r="H6" s="90">
        <v>8</v>
      </c>
      <c r="I6" s="89">
        <v>9</v>
      </c>
      <c r="J6" s="90">
        <v>10</v>
      </c>
    </row>
    <row r="7" spans="1:10" s="51" customFormat="1" ht="22.5" hidden="1" customHeight="1" x14ac:dyDescent="0.25">
      <c r="A7" s="10"/>
      <c r="B7" s="45" t="s">
        <v>1</v>
      </c>
      <c r="C7" s="46"/>
      <c r="D7" s="57"/>
      <c r="E7" s="57"/>
      <c r="F7" s="57"/>
      <c r="G7" s="57"/>
      <c r="H7" s="57"/>
      <c r="I7" s="48"/>
      <c r="J7" s="47"/>
    </row>
    <row r="8" spans="1:10" s="8" customFormat="1" ht="22.5" customHeight="1" x14ac:dyDescent="0.25">
      <c r="A8" s="9" t="s">
        <v>2</v>
      </c>
      <c r="B8" s="14" t="str">
        <f>VLOOKUP(A8,'GIA BAN'!B4:F79,2,0)</f>
        <v>Kẹo dừa sữa sầu riêng</v>
      </c>
      <c r="C8" s="53" t="str">
        <f>VLOOKUP(A8,'GIA BAN'!B4:F79,3,0)</f>
        <v>300gr</v>
      </c>
      <c r="D8" s="55">
        <v>150</v>
      </c>
      <c r="E8" s="55">
        <v>100</v>
      </c>
      <c r="F8" s="55"/>
      <c r="G8" s="55">
        <v>100</v>
      </c>
      <c r="H8" s="55"/>
      <c r="I8" s="44">
        <f>SUM(D8:H8)</f>
        <v>350</v>
      </c>
      <c r="J8" s="34">
        <f>VLOOKUP(A8,'GIA BAN'!B4:F100,5,0)*I8</f>
        <v>8155000</v>
      </c>
    </row>
    <row r="9" spans="1:10" s="8" customFormat="1" ht="22.5" customHeight="1" x14ac:dyDescent="0.25">
      <c r="A9" s="9" t="s">
        <v>5</v>
      </c>
      <c r="B9" s="14" t="str">
        <f>VLOOKUP(A9,'GIA BAN'!B5:F80,2,0)</f>
        <v>Kẹo dừa sữa đậu phộng</v>
      </c>
      <c r="C9" s="53" t="str">
        <f>VLOOKUP(A9,'GIA BAN'!B5:F80,3,0)</f>
        <v>300gr</v>
      </c>
      <c r="D9" s="55">
        <v>150</v>
      </c>
      <c r="E9" s="55"/>
      <c r="F9" s="55"/>
      <c r="G9" s="55">
        <v>100</v>
      </c>
      <c r="H9" s="55">
        <v>300</v>
      </c>
      <c r="I9" s="44">
        <f t="shared" ref="I9:I72" si="1">SUM(D9:H9)</f>
        <v>550</v>
      </c>
      <c r="J9" s="34">
        <f>VLOOKUP(A9,'GIA BAN'!B5:F101,5,0)*I9</f>
        <v>12815000</v>
      </c>
    </row>
    <row r="10" spans="1:10" s="8" customFormat="1" ht="22.5" customHeight="1" x14ac:dyDescent="0.25">
      <c r="A10" s="9" t="s">
        <v>7</v>
      </c>
      <c r="B10" s="14" t="str">
        <f>VLOOKUP(A10,'GIA BAN'!B6:F81,2,0)</f>
        <v>Kẹo dừa sữa lá dứa</v>
      </c>
      <c r="C10" s="53" t="str">
        <f>VLOOKUP(A10,'GIA BAN'!B6:F81,3,0)</f>
        <v>300gr</v>
      </c>
      <c r="D10" s="55">
        <v>150</v>
      </c>
      <c r="E10" s="55">
        <v>100</v>
      </c>
      <c r="F10" s="55"/>
      <c r="G10" s="55">
        <v>100</v>
      </c>
      <c r="H10" s="55">
        <v>200</v>
      </c>
      <c r="I10" s="44">
        <f t="shared" si="1"/>
        <v>550</v>
      </c>
      <c r="J10" s="34">
        <f>VLOOKUP(A10,'GIA BAN'!B6:F102,5,0)*I10</f>
        <v>12815000</v>
      </c>
    </row>
    <row r="11" spans="1:10" s="8" customFormat="1" ht="22.5" customHeight="1" x14ac:dyDescent="0.25">
      <c r="A11" s="9" t="s">
        <v>9</v>
      </c>
      <c r="B11" s="14" t="str">
        <f>VLOOKUP(A11,'GIA BAN'!B7:F82,2,0)</f>
        <v>Kẹo dừa sữa sầu riêng/ đậu phộng</v>
      </c>
      <c r="C11" s="53" t="str">
        <f>VLOOKUP(A11,'GIA BAN'!B7:F82,3,0)</f>
        <v>300gr</v>
      </c>
      <c r="D11" s="55">
        <v>150</v>
      </c>
      <c r="E11" s="55"/>
      <c r="F11" s="55"/>
      <c r="G11" s="55"/>
      <c r="H11" s="55"/>
      <c r="I11" s="44">
        <f t="shared" si="1"/>
        <v>150</v>
      </c>
      <c r="J11" s="34">
        <f>VLOOKUP(A11,'GIA BAN'!B7:F103,5,0)*I11</f>
        <v>3495000</v>
      </c>
    </row>
    <row r="12" spans="1:10" s="8" customFormat="1" ht="22.5" hidden="1" customHeight="1" x14ac:dyDescent="0.25">
      <c r="A12" s="9" t="s">
        <v>11</v>
      </c>
      <c r="B12" s="14" t="str">
        <f>VLOOKUP(A12,'GIA BAN'!B8:F83,2,0)</f>
        <v>Kẹo dừa  béo</v>
      </c>
      <c r="C12" s="53" t="str">
        <f>VLOOKUP(A12,'GIA BAN'!B8:F83,3,0)</f>
        <v>400gr</v>
      </c>
      <c r="D12" s="55"/>
      <c r="E12" s="55"/>
      <c r="F12" s="55"/>
      <c r="G12" s="55"/>
      <c r="H12" s="55"/>
      <c r="I12" s="44">
        <f t="shared" si="1"/>
        <v>0</v>
      </c>
      <c r="J12" s="34">
        <f>VLOOKUP(A12,'GIA BAN'!B8:F104,5,0)*I12</f>
        <v>0</v>
      </c>
    </row>
    <row r="13" spans="1:10" s="8" customFormat="1" ht="22.5" hidden="1" customHeight="1" x14ac:dyDescent="0.25">
      <c r="A13" s="9" t="s">
        <v>14</v>
      </c>
      <c r="B13" s="14" t="str">
        <f>VLOOKUP(A13,'GIA BAN'!B9:F84,2,0)</f>
        <v>Kẹo dừa sữa sầu riêng/ đậu phộng</v>
      </c>
      <c r="C13" s="53" t="str">
        <f>VLOOKUP(A13,'GIA BAN'!B9:F84,3,0)</f>
        <v>400gr</v>
      </c>
      <c r="D13" s="55"/>
      <c r="E13" s="55"/>
      <c r="F13" s="55"/>
      <c r="G13" s="55"/>
      <c r="H13" s="55"/>
      <c r="I13" s="44">
        <f t="shared" si="1"/>
        <v>0</v>
      </c>
      <c r="J13" s="34">
        <f>VLOOKUP(A13,'GIA BAN'!B9:F105,5,0)*I13</f>
        <v>0</v>
      </c>
    </row>
    <row r="14" spans="1:10" s="8" customFormat="1" ht="22.5" hidden="1" customHeight="1" x14ac:dyDescent="0.25">
      <c r="A14" s="9" t="s">
        <v>15</v>
      </c>
      <c r="B14" s="14" t="str">
        <f>VLOOKUP(A14,'GIA BAN'!B10:F85,2,0)</f>
        <v>Kẹo dừa sữa sầu riêng</v>
      </c>
      <c r="C14" s="53" t="str">
        <f>VLOOKUP(A14,'GIA BAN'!B10:F85,3,0)</f>
        <v>500gr</v>
      </c>
      <c r="D14" s="55"/>
      <c r="E14" s="55"/>
      <c r="F14" s="55"/>
      <c r="G14" s="55"/>
      <c r="H14" s="55"/>
      <c r="I14" s="44">
        <f t="shared" si="1"/>
        <v>0</v>
      </c>
      <c r="J14" s="34">
        <f>VLOOKUP(A14,'GIA BAN'!B10:F106,5,0)*I14</f>
        <v>0</v>
      </c>
    </row>
    <row r="15" spans="1:10" s="8" customFormat="1" ht="22.5" hidden="1" customHeight="1" x14ac:dyDescent="0.25">
      <c r="A15" s="9" t="s">
        <v>17</v>
      </c>
      <c r="B15" s="14" t="str">
        <f>VLOOKUP(A15,'GIA BAN'!B11:F92,2,0)</f>
        <v>Kẹo dừa sữa sầu riêng/ đậu phộng</v>
      </c>
      <c r="C15" s="53" t="str">
        <f>VLOOKUP(A15,'GIA BAN'!B11:F92,3,0)</f>
        <v>500gr</v>
      </c>
      <c r="D15" s="55"/>
      <c r="E15" s="55"/>
      <c r="F15" s="55"/>
      <c r="G15" s="55"/>
      <c r="H15" s="55"/>
      <c r="I15" s="44">
        <f t="shared" si="1"/>
        <v>0</v>
      </c>
      <c r="J15" s="34">
        <f>VLOOKUP(A15,'GIA BAN'!B11:F107,5,0)*I15</f>
        <v>0</v>
      </c>
    </row>
    <row r="16" spans="1:10" s="8" customFormat="1" ht="22.5" hidden="1" customHeight="1" x14ac:dyDescent="0.25">
      <c r="A16" s="9" t="s">
        <v>18</v>
      </c>
      <c r="B16" s="14" t="str">
        <f>VLOOKUP(A16,'GIA BAN'!B12:F93,2,0)</f>
        <v>Kẹo dừa sữa sầu riêng/ lá dứa</v>
      </c>
      <c r="C16" s="53" t="str">
        <f>VLOOKUP(A16,'GIA BAN'!B12:F93,3,0)</f>
        <v>500gr</v>
      </c>
      <c r="D16" s="55"/>
      <c r="E16" s="55"/>
      <c r="F16" s="55"/>
      <c r="G16" s="55"/>
      <c r="H16" s="55"/>
      <c r="I16" s="44">
        <f t="shared" si="1"/>
        <v>0</v>
      </c>
      <c r="J16" s="34">
        <f>VLOOKUP(A16,'GIA BAN'!B12:F108,5,0)*I16</f>
        <v>0</v>
      </c>
    </row>
    <row r="17" spans="1:10" s="51" customFormat="1" ht="22.5" hidden="1" customHeight="1" x14ac:dyDescent="0.25">
      <c r="A17" s="9"/>
      <c r="B17" s="10" t="s">
        <v>20</v>
      </c>
      <c r="C17" s="52"/>
      <c r="D17" s="52"/>
      <c r="E17" s="52"/>
      <c r="F17" s="52"/>
      <c r="G17" s="52"/>
      <c r="H17" s="55"/>
      <c r="I17" s="44">
        <f t="shared" si="1"/>
        <v>0</v>
      </c>
      <c r="J17" s="34"/>
    </row>
    <row r="18" spans="1:10" s="51" customFormat="1" ht="22.5" hidden="1" customHeight="1" x14ac:dyDescent="0.25">
      <c r="A18" s="9" t="s">
        <v>21</v>
      </c>
      <c r="B18" s="14" t="str">
        <f>VLOOKUP(A18,'GIA BAN'!B14:F99,2,0)</f>
        <v>Kẹo dừa sầu riêng</v>
      </c>
      <c r="C18" s="53" t="str">
        <f>VLOOKUP(A18,'GIA BAN'!B14:F99,3,0)</f>
        <v>400gr</v>
      </c>
      <c r="D18" s="55"/>
      <c r="E18" s="55"/>
      <c r="F18" s="55"/>
      <c r="G18" s="55"/>
      <c r="H18" s="55"/>
      <c r="I18" s="44">
        <f t="shared" si="1"/>
        <v>0</v>
      </c>
      <c r="J18" s="34">
        <f>VLOOKUP(A18,'GIA BAN'!B14:F110,5,0)*I18</f>
        <v>0</v>
      </c>
    </row>
    <row r="19" spans="1:10" s="51" customFormat="1" ht="22.5" hidden="1" customHeight="1" x14ac:dyDescent="0.25">
      <c r="A19" s="9" t="s">
        <v>23</v>
      </c>
      <c r="B19" s="14" t="str">
        <f>VLOOKUP(A19,'GIA BAN'!B15:F99,2,0)</f>
        <v>Kẹo dừa sầu riêng / đậu phộng</v>
      </c>
      <c r="C19" s="53" t="str">
        <f>VLOOKUP(A19,'GIA BAN'!B15:F99,3,0)</f>
        <v>400gr</v>
      </c>
      <c r="D19" s="55"/>
      <c r="E19" s="55"/>
      <c r="F19" s="55"/>
      <c r="G19" s="55"/>
      <c r="H19" s="55"/>
      <c r="I19" s="44">
        <f t="shared" si="1"/>
        <v>0</v>
      </c>
      <c r="J19" s="34">
        <f>VLOOKUP(A19,'GIA BAN'!B15:F111,5,0)*I19</f>
        <v>0</v>
      </c>
    </row>
    <row r="20" spans="1:10" s="51" customFormat="1" ht="22.5" hidden="1" customHeight="1" x14ac:dyDescent="0.25">
      <c r="A20" s="9" t="s">
        <v>25</v>
      </c>
      <c r="B20" s="14" t="str">
        <f>VLOOKUP(A20,'GIA BAN'!B16:F99,2,0)</f>
        <v>Kẹo dừa sầu riêng / lá dứa</v>
      </c>
      <c r="C20" s="53" t="str">
        <f>VLOOKUP(A20,'GIA BAN'!B16:F99,3,0)</f>
        <v>400gr</v>
      </c>
      <c r="D20" s="55"/>
      <c r="E20" s="55"/>
      <c r="F20" s="55"/>
      <c r="G20" s="55"/>
      <c r="H20" s="55"/>
      <c r="I20" s="44">
        <f t="shared" si="1"/>
        <v>0</v>
      </c>
      <c r="J20" s="34">
        <f>VLOOKUP(A20,'GIA BAN'!B16:F112,5,0)*I20</f>
        <v>0</v>
      </c>
    </row>
    <row r="21" spans="1:10" s="51" customFormat="1" ht="22.5" hidden="1" customHeight="1" x14ac:dyDescent="0.25">
      <c r="A21" s="9" t="s">
        <v>27</v>
      </c>
      <c r="B21" s="14" t="str">
        <f>VLOOKUP(A21,'GIA BAN'!B17:F99,2,0)</f>
        <v xml:space="preserve">Kẹo dừa sữa ca cao </v>
      </c>
      <c r="C21" s="53" t="str">
        <f>VLOOKUP(A21,'GIA BAN'!B17:F99,3,0)</f>
        <v>400gr</v>
      </c>
      <c r="D21" s="55"/>
      <c r="E21" s="55"/>
      <c r="F21" s="55"/>
      <c r="G21" s="55"/>
      <c r="H21" s="55"/>
      <c r="I21" s="44">
        <f t="shared" si="1"/>
        <v>0</v>
      </c>
      <c r="J21" s="34">
        <f>VLOOKUP(A21,'GIA BAN'!B17:F113,5,0)*I21</f>
        <v>0</v>
      </c>
    </row>
    <row r="22" spans="1:10" s="51" customFormat="1" ht="22.5" hidden="1" customHeight="1" x14ac:dyDescent="0.25">
      <c r="A22" s="9" t="s">
        <v>29</v>
      </c>
      <c r="B22" s="14" t="str">
        <f>VLOOKUP(A22,'GIA BAN'!B18:F99,2,0)</f>
        <v>Kẹo dừa  béo</v>
      </c>
      <c r="C22" s="53" t="str">
        <f>VLOOKUP(A22,'GIA BAN'!B18:F99,3,0)</f>
        <v>400gr</v>
      </c>
      <c r="D22" s="55"/>
      <c r="E22" s="55"/>
      <c r="F22" s="55"/>
      <c r="G22" s="55"/>
      <c r="H22" s="55"/>
      <c r="I22" s="44">
        <f t="shared" si="1"/>
        <v>0</v>
      </c>
      <c r="J22" s="34">
        <f>VLOOKUP(A22,'GIA BAN'!B18:F114,5,0)*I22</f>
        <v>0</v>
      </c>
    </row>
    <row r="23" spans="1:10" s="51" customFormat="1" ht="22.5" hidden="1" customHeight="1" x14ac:dyDescent="0.25">
      <c r="A23" s="15" t="s">
        <v>123</v>
      </c>
      <c r="B23" s="87" t="str">
        <f>VLOOKUP(A23,'GIA BAN'!B19:F100,2,0)</f>
        <v>Kẹo dừa sầu riêng</v>
      </c>
      <c r="C23" s="79" t="str">
        <f>VLOOKUP(A23,'GIA BAN'!B19:F100,3,0)</f>
        <v>450gr</v>
      </c>
      <c r="D23" s="55"/>
      <c r="E23" s="55"/>
      <c r="F23" s="55"/>
      <c r="G23" s="55"/>
      <c r="H23" s="55"/>
      <c r="I23" s="44">
        <f t="shared" si="1"/>
        <v>0</v>
      </c>
      <c r="J23" s="34">
        <f>VLOOKUP(A23,'GIA BAN'!B19:F115,5,0)*I23</f>
        <v>0</v>
      </c>
    </row>
    <row r="24" spans="1:10" s="51" customFormat="1" ht="22.5" hidden="1" customHeight="1" x14ac:dyDescent="0.25">
      <c r="A24" s="15" t="s">
        <v>124</v>
      </c>
      <c r="B24" s="87" t="str">
        <f>VLOOKUP(A24,'GIA BAN'!B20:F101,2,0)</f>
        <v>Kẹo dừa sầu riêng / đậu phộng</v>
      </c>
      <c r="C24" s="79" t="str">
        <f>VLOOKUP(A24,'GIA BAN'!B20:F101,3,0)</f>
        <v>450gr</v>
      </c>
      <c r="D24" s="55"/>
      <c r="E24" s="55"/>
      <c r="F24" s="55"/>
      <c r="G24" s="55"/>
      <c r="H24" s="55"/>
      <c r="I24" s="44">
        <f t="shared" si="1"/>
        <v>0</v>
      </c>
      <c r="J24" s="34">
        <f>VLOOKUP(A24,'GIA BAN'!B20:F116,5,0)*I24</f>
        <v>0</v>
      </c>
    </row>
    <row r="25" spans="1:10" s="51" customFormat="1" ht="22.5" hidden="1" customHeight="1" x14ac:dyDescent="0.25">
      <c r="A25" s="15" t="s">
        <v>125</v>
      </c>
      <c r="B25" s="87" t="str">
        <f>VLOOKUP(A25,'GIA BAN'!B21:F102,2,0)</f>
        <v>Kẹo dừa sầu riêng / lá dứa</v>
      </c>
      <c r="C25" s="79" t="str">
        <f>VLOOKUP(A25,'GIA BAN'!B21:F102,3,0)</f>
        <v>450gr</v>
      </c>
      <c r="D25" s="55"/>
      <c r="E25" s="55"/>
      <c r="F25" s="55"/>
      <c r="G25" s="55"/>
      <c r="H25" s="55"/>
      <c r="I25" s="44">
        <f t="shared" si="1"/>
        <v>0</v>
      </c>
      <c r="J25" s="34">
        <f>VLOOKUP(A25,'GIA BAN'!B21:F117,5,0)*I25</f>
        <v>0</v>
      </c>
    </row>
    <row r="26" spans="1:10" s="51" customFormat="1" ht="22.5" hidden="1" customHeight="1" x14ac:dyDescent="0.25">
      <c r="A26" s="15" t="s">
        <v>126</v>
      </c>
      <c r="B26" s="87" t="str">
        <f>VLOOKUP(A26,'GIA BAN'!B22:F103,2,0)</f>
        <v xml:space="preserve">Kẹo dừa sữa ca cao </v>
      </c>
      <c r="C26" s="79" t="str">
        <f>VLOOKUP(A26,'GIA BAN'!B22:F103,3,0)</f>
        <v>450gr</v>
      </c>
      <c r="D26" s="55"/>
      <c r="E26" s="55"/>
      <c r="F26" s="55"/>
      <c r="G26" s="55"/>
      <c r="H26" s="55"/>
      <c r="I26" s="44">
        <f t="shared" si="1"/>
        <v>0</v>
      </c>
      <c r="J26" s="34">
        <f>VLOOKUP(A26,'GIA BAN'!B22:F118,5,0)*I26</f>
        <v>0</v>
      </c>
    </row>
    <row r="27" spans="1:10" s="51" customFormat="1" ht="22.5" hidden="1" customHeight="1" x14ac:dyDescent="0.25">
      <c r="A27" s="15" t="s">
        <v>127</v>
      </c>
      <c r="B27" s="87" t="str">
        <f>VLOOKUP(A27,'GIA BAN'!B23:F104,2,0)</f>
        <v>Kẹo dừa  béo</v>
      </c>
      <c r="C27" s="79" t="str">
        <f>VLOOKUP(A27,'GIA BAN'!B23:F104,3,0)</f>
        <v>450gr</v>
      </c>
      <c r="D27" s="55"/>
      <c r="E27" s="55"/>
      <c r="F27" s="55"/>
      <c r="G27" s="55"/>
      <c r="H27" s="55"/>
      <c r="I27" s="44">
        <f t="shared" si="1"/>
        <v>0</v>
      </c>
      <c r="J27" s="34">
        <f>VLOOKUP(A27,'GIA BAN'!B23:F119,5,0)*I27</f>
        <v>0</v>
      </c>
    </row>
    <row r="28" spans="1:10" s="51" customFormat="1" ht="22.5" hidden="1" customHeight="1" x14ac:dyDescent="0.25">
      <c r="A28" s="9" t="s">
        <v>30</v>
      </c>
      <c r="B28" s="14" t="str">
        <f>VLOOKUP(A28,'GIA BAN'!B24:F105,2,0)</f>
        <v>Kẹo dừa thập cẩm viên lớn</v>
      </c>
      <c r="C28" s="53" t="str">
        <f>VLOOKUP(A28,'GIA BAN'!B24:F105,3,0)</f>
        <v>540gr</v>
      </c>
      <c r="D28" s="55"/>
      <c r="E28" s="55"/>
      <c r="F28" s="55"/>
      <c r="G28" s="55"/>
      <c r="H28" s="55"/>
      <c r="I28" s="44">
        <f t="shared" si="1"/>
        <v>0</v>
      </c>
      <c r="J28" s="34">
        <f>VLOOKUP(A28,'GIA BAN'!B24:F120,5,0)*I28</f>
        <v>0</v>
      </c>
    </row>
    <row r="29" spans="1:10" s="51" customFormat="1" ht="22.5" hidden="1" customHeight="1" x14ac:dyDescent="0.25">
      <c r="A29" s="9"/>
      <c r="B29" s="10" t="s">
        <v>33</v>
      </c>
      <c r="C29" s="53"/>
      <c r="D29" s="55"/>
      <c r="E29" s="55"/>
      <c r="F29" s="55"/>
      <c r="G29" s="55"/>
      <c r="H29" s="55"/>
      <c r="I29" s="44">
        <f t="shared" si="1"/>
        <v>0</v>
      </c>
      <c r="J29" s="34"/>
    </row>
    <row r="30" spans="1:10" s="51" customFormat="1" ht="22.5" customHeight="1" x14ac:dyDescent="0.25">
      <c r="A30" s="9" t="s">
        <v>34</v>
      </c>
      <c r="B30" s="14" t="str">
        <f>VLOOKUP(A30,'GIA BAN'!B26:F107,2,0)</f>
        <v>Kẹo dừa dẻo sầu riêng</v>
      </c>
      <c r="C30" s="53" t="str">
        <f>VLOOKUP(A30,'GIA BAN'!B26:F107,3,0)</f>
        <v>250gr</v>
      </c>
      <c r="D30" s="55"/>
      <c r="E30" s="55">
        <v>320</v>
      </c>
      <c r="F30" s="55"/>
      <c r="G30" s="55"/>
      <c r="H30" s="55"/>
      <c r="I30" s="44">
        <f t="shared" si="1"/>
        <v>320</v>
      </c>
      <c r="J30" s="34">
        <f>VLOOKUP(A30,'GIA BAN'!B26:F122,5,0)*I30</f>
        <v>8576000</v>
      </c>
    </row>
    <row r="31" spans="1:10" s="51" customFormat="1" ht="22.5" hidden="1" customHeight="1" x14ac:dyDescent="0.25">
      <c r="A31" s="9" t="s">
        <v>37</v>
      </c>
      <c r="B31" s="14" t="str">
        <f>VLOOKUP(A31,'GIA BAN'!B27:F108,2,0)</f>
        <v>Kẹo dừa dẻo đậu phộng -béo</v>
      </c>
      <c r="C31" s="53" t="str">
        <f>VLOOKUP(A31,'GIA BAN'!B27:F108,3,0)</f>
        <v>250gr</v>
      </c>
      <c r="D31" s="55"/>
      <c r="E31" s="55"/>
      <c r="F31" s="55"/>
      <c r="G31" s="55"/>
      <c r="H31" s="55"/>
      <c r="I31" s="44">
        <f t="shared" si="1"/>
        <v>0</v>
      </c>
      <c r="J31" s="34">
        <f>VLOOKUP(A31,'GIA BAN'!B27:F123,5,0)*I31</f>
        <v>0</v>
      </c>
    </row>
    <row r="32" spans="1:10" s="51" customFormat="1" ht="22.5" customHeight="1" x14ac:dyDescent="0.25">
      <c r="A32" s="9" t="s">
        <v>39</v>
      </c>
      <c r="B32" s="14" t="str">
        <f>VLOOKUP(A32,'GIA BAN'!B28:F109,2,0)</f>
        <v>Kẹo dừa dẻo lá dứa</v>
      </c>
      <c r="C32" s="53" t="str">
        <f>VLOOKUP(A32,'GIA BAN'!B28:F109,3,0)</f>
        <v>250gr</v>
      </c>
      <c r="D32" s="55"/>
      <c r="E32" s="55">
        <v>80</v>
      </c>
      <c r="F32" s="55"/>
      <c r="G32" s="55">
        <v>80</v>
      </c>
      <c r="H32" s="55"/>
      <c r="I32" s="44">
        <f t="shared" si="1"/>
        <v>160</v>
      </c>
      <c r="J32" s="34">
        <f>VLOOKUP(A32,'GIA BAN'!B28:F124,5,0)*I32</f>
        <v>4224000</v>
      </c>
    </row>
    <row r="33" spans="1:10" s="51" customFormat="1" ht="22.5" hidden="1" customHeight="1" x14ac:dyDescent="0.25">
      <c r="A33" s="9" t="s">
        <v>41</v>
      </c>
      <c r="B33" s="14" t="str">
        <f>VLOOKUP(A33,'GIA BAN'!B29:F110,2,0)</f>
        <v>Kẹo dừa dẻo môn</v>
      </c>
      <c r="C33" s="53" t="str">
        <f>VLOOKUP(A33,'GIA BAN'!B29:F110,3,0)</f>
        <v>250gr</v>
      </c>
      <c r="D33" s="55"/>
      <c r="E33" s="55"/>
      <c r="F33" s="55"/>
      <c r="G33" s="55"/>
      <c r="H33" s="55"/>
      <c r="I33" s="44">
        <f t="shared" si="1"/>
        <v>0</v>
      </c>
      <c r="J33" s="34">
        <f>VLOOKUP(A33,'GIA BAN'!B29:F125,5,0)*I33</f>
        <v>0</v>
      </c>
    </row>
    <row r="34" spans="1:10" s="51" customFormat="1" ht="22.5" customHeight="1" x14ac:dyDescent="0.25">
      <c r="A34" s="9" t="s">
        <v>43</v>
      </c>
      <c r="B34" s="14" t="str">
        <f>VLOOKUP(A34,'GIA BAN'!B30:F111,2,0)</f>
        <v xml:space="preserve">Kẹo dẻo thập cẩm </v>
      </c>
      <c r="C34" s="53" t="str">
        <f>VLOOKUP(A34,'GIA BAN'!B30:F111,3,0)</f>
        <v>250gr</v>
      </c>
      <c r="D34" s="55"/>
      <c r="E34" s="55">
        <v>80</v>
      </c>
      <c r="F34" s="55"/>
      <c r="G34" s="55">
        <v>120</v>
      </c>
      <c r="H34" s="55"/>
      <c r="I34" s="44">
        <f t="shared" si="1"/>
        <v>200</v>
      </c>
      <c r="J34" s="34">
        <f>VLOOKUP(A34,'GIA BAN'!B30:F126,5,0)*I34</f>
        <v>5280000</v>
      </c>
    </row>
    <row r="35" spans="1:10" s="51" customFormat="1" ht="22.5" hidden="1" customHeight="1" x14ac:dyDescent="0.25">
      <c r="A35" s="9"/>
      <c r="B35" s="10" t="s">
        <v>45</v>
      </c>
      <c r="C35" s="53"/>
      <c r="D35" s="55"/>
      <c r="E35" s="55"/>
      <c r="F35" s="55"/>
      <c r="G35" s="55"/>
      <c r="H35" s="55"/>
      <c r="I35" s="44">
        <f t="shared" si="1"/>
        <v>0</v>
      </c>
      <c r="J35" s="34"/>
    </row>
    <row r="36" spans="1:10" s="51" customFormat="1" ht="22.5" hidden="1" customHeight="1" x14ac:dyDescent="0.25">
      <c r="A36" s="9" t="s">
        <v>46</v>
      </c>
      <c r="B36" s="14" t="str">
        <f>VLOOKUP(A36,'GIA BAN'!B32:F113,2,0)</f>
        <v>Kẹo dừa sữa sầu riêng - 40viên</v>
      </c>
      <c r="C36" s="53" t="str">
        <f>VLOOKUP(A36,'GIA BAN'!B32:F113,3,0)</f>
        <v>200gr</v>
      </c>
      <c r="D36" s="55"/>
      <c r="E36" s="55"/>
      <c r="F36" s="55"/>
      <c r="G36" s="55"/>
      <c r="H36" s="55"/>
      <c r="I36" s="44">
        <f t="shared" si="1"/>
        <v>0</v>
      </c>
      <c r="J36" s="34">
        <f>VLOOKUP(A36,'GIA BAN'!B32:F128,5,0)*I36</f>
        <v>0</v>
      </c>
    </row>
    <row r="37" spans="1:10" s="51" customFormat="1" ht="22.5" customHeight="1" x14ac:dyDescent="0.25">
      <c r="A37" s="9" t="s">
        <v>49</v>
      </c>
      <c r="B37" s="14" t="str">
        <f>VLOOKUP(A37,'GIA BAN'!B33:F114,2,0)</f>
        <v>Kẹo dừa sữa ca cao - 40viên</v>
      </c>
      <c r="C37" s="53" t="str">
        <f>VLOOKUP(A37,'GIA BAN'!B33:F114,3,0)</f>
        <v>200gr</v>
      </c>
      <c r="D37" s="55"/>
      <c r="E37" s="55"/>
      <c r="F37" s="55"/>
      <c r="G37" s="55">
        <v>180</v>
      </c>
      <c r="H37" s="55"/>
      <c r="I37" s="44">
        <f t="shared" si="1"/>
        <v>180</v>
      </c>
      <c r="J37" s="34">
        <f>VLOOKUP(A37,'GIA BAN'!B33:F129,5,0)*I37</f>
        <v>2700000</v>
      </c>
    </row>
    <row r="38" spans="1:10" s="51" customFormat="1" ht="22.5" customHeight="1" x14ac:dyDescent="0.25">
      <c r="A38" s="9" t="s">
        <v>51</v>
      </c>
      <c r="B38" s="14" t="str">
        <f>VLOOKUP(A38,'GIA BAN'!B34:F115,2,0)</f>
        <v>Kẹo dừa sữa lá dứa - 40viên</v>
      </c>
      <c r="C38" s="53" t="str">
        <f>VLOOKUP(A38,'GIA BAN'!B34:F115,3,0)</f>
        <v>200gr</v>
      </c>
      <c r="D38" s="55"/>
      <c r="E38" s="55"/>
      <c r="F38" s="55"/>
      <c r="G38" s="55">
        <v>180</v>
      </c>
      <c r="H38" s="55">
        <v>450</v>
      </c>
      <c r="I38" s="44">
        <f t="shared" si="1"/>
        <v>630</v>
      </c>
      <c r="J38" s="34">
        <f>VLOOKUP(A38,'GIA BAN'!B34:F130,5,0)*I38</f>
        <v>9450000</v>
      </c>
    </row>
    <row r="39" spans="1:10" s="51" customFormat="1" ht="22.5" hidden="1" customHeight="1" x14ac:dyDescent="0.25">
      <c r="A39" s="9" t="s">
        <v>53</v>
      </c>
      <c r="B39" s="14" t="str">
        <f>VLOOKUP(A39,'GIA BAN'!B35:F116,2,0)</f>
        <v>Kẹo dừa sữa sầu riêng - 48viên</v>
      </c>
      <c r="C39" s="53" t="str">
        <f>VLOOKUP(A39,'GIA BAN'!B35:F116,3,0)</f>
        <v>400gr</v>
      </c>
      <c r="D39" s="55"/>
      <c r="E39" s="55"/>
      <c r="F39" s="55"/>
      <c r="G39" s="55"/>
      <c r="H39" s="55"/>
      <c r="I39" s="44">
        <f t="shared" si="1"/>
        <v>0</v>
      </c>
      <c r="J39" s="34">
        <f>VLOOKUP(A39,'GIA BAN'!B35:F131,5,0)*I39</f>
        <v>0</v>
      </c>
    </row>
    <row r="40" spans="1:10" s="51" customFormat="1" ht="22.5" hidden="1" customHeight="1" x14ac:dyDescent="0.25">
      <c r="A40" s="9" t="s">
        <v>55</v>
      </c>
      <c r="B40" s="14" t="str">
        <f>VLOOKUP(A40,'GIA BAN'!B36:F117,2,0)</f>
        <v>Kẹo dừa sữa sầu riêng/ đậu phộng- 48 viên</v>
      </c>
      <c r="C40" s="53" t="str">
        <f>VLOOKUP(A40,'GIA BAN'!B36:F117,3,0)</f>
        <v>400gr</v>
      </c>
      <c r="D40" s="55"/>
      <c r="E40" s="55"/>
      <c r="F40" s="55"/>
      <c r="G40" s="55"/>
      <c r="H40" s="55"/>
      <c r="I40" s="44">
        <f t="shared" si="1"/>
        <v>0</v>
      </c>
      <c r="J40" s="34">
        <f>VLOOKUP(A40,'GIA BAN'!B36:F132,5,0)*I40</f>
        <v>0</v>
      </c>
    </row>
    <row r="41" spans="1:10" s="51" customFormat="1" ht="22.5" hidden="1" customHeight="1" x14ac:dyDescent="0.25">
      <c r="A41" s="9" t="s">
        <v>57</v>
      </c>
      <c r="B41" s="14" t="str">
        <f>VLOOKUP(A41,'GIA BAN'!B37:F118,2,0)</f>
        <v>Kẹo dừa sữa lá dứa - 48viên</v>
      </c>
      <c r="C41" s="53" t="str">
        <f>VLOOKUP(A41,'GIA BAN'!B37:F118,3,0)</f>
        <v>400gr</v>
      </c>
      <c r="D41" s="55"/>
      <c r="E41" s="55"/>
      <c r="F41" s="55"/>
      <c r="G41" s="55"/>
      <c r="H41" s="55"/>
      <c r="I41" s="44">
        <f t="shared" si="1"/>
        <v>0</v>
      </c>
      <c r="J41" s="34">
        <f>VLOOKUP(A41,'GIA BAN'!B37:F133,5,0)*I41</f>
        <v>0</v>
      </c>
    </row>
    <row r="42" spans="1:10" s="51" customFormat="1" ht="22.5" hidden="1" customHeight="1" x14ac:dyDescent="0.25">
      <c r="A42" s="9" t="s">
        <v>59</v>
      </c>
      <c r="B42" s="14" t="str">
        <f>VLOOKUP(A42,'GIA BAN'!B38:F119,2,0)</f>
        <v>Kẹo dừa sữa ca cao - 48viên</v>
      </c>
      <c r="C42" s="53" t="str">
        <f>VLOOKUP(A42,'GIA BAN'!B38:F119,3,0)</f>
        <v>400gr</v>
      </c>
      <c r="D42" s="55"/>
      <c r="E42" s="55"/>
      <c r="F42" s="55"/>
      <c r="G42" s="55"/>
      <c r="H42" s="55"/>
      <c r="I42" s="44">
        <f t="shared" si="1"/>
        <v>0</v>
      </c>
      <c r="J42" s="34">
        <f>VLOOKUP(A42,'GIA BAN'!B38:F134,5,0)*I42</f>
        <v>0</v>
      </c>
    </row>
    <row r="43" spans="1:10" s="51" customFormat="1" ht="22.5" hidden="1" customHeight="1" x14ac:dyDescent="0.25">
      <c r="A43" s="9" t="s">
        <v>61</v>
      </c>
      <c r="B43" s="14" t="str">
        <f>VLOOKUP(A43,'GIA BAN'!B39:F120,2,0)</f>
        <v>Kẹo dừa cao cấp trắng - 80viên</v>
      </c>
      <c r="C43" s="53" t="str">
        <f>VLOOKUP(A43,'GIA BAN'!B39:F120,3,0)</f>
        <v>400gr</v>
      </c>
      <c r="D43" s="55"/>
      <c r="E43" s="55"/>
      <c r="F43" s="55"/>
      <c r="G43" s="55"/>
      <c r="H43" s="55"/>
      <c r="I43" s="44">
        <f t="shared" si="1"/>
        <v>0</v>
      </c>
      <c r="J43" s="34">
        <f>VLOOKUP(A43,'GIA BAN'!B39:F135,5,0)*I43</f>
        <v>0</v>
      </c>
    </row>
    <row r="44" spans="1:10" s="51" customFormat="1" ht="22.5" hidden="1" customHeight="1" x14ac:dyDescent="0.25">
      <c r="A44" s="9" t="s">
        <v>63</v>
      </c>
      <c r="B44" s="14" t="str">
        <f>VLOOKUP(A44,'GIA BAN'!B40:F121,2,0)</f>
        <v>Kẹo dừa cao cấp 4 màu - 80viên</v>
      </c>
      <c r="C44" s="53" t="str">
        <f>VLOOKUP(A44,'GIA BAN'!B40:F121,3,0)</f>
        <v>400gr</v>
      </c>
      <c r="D44" s="55"/>
      <c r="E44" s="55"/>
      <c r="F44" s="55"/>
      <c r="G44" s="55"/>
      <c r="H44" s="55"/>
      <c r="I44" s="44">
        <f t="shared" si="1"/>
        <v>0</v>
      </c>
      <c r="J44" s="34">
        <f>VLOOKUP(A44,'GIA BAN'!B40:F136,5,0)*I44</f>
        <v>0</v>
      </c>
    </row>
    <row r="45" spans="1:10" s="51" customFormat="1" ht="22.5" hidden="1" customHeight="1" x14ac:dyDescent="0.25">
      <c r="A45" s="9" t="s">
        <v>65</v>
      </c>
      <c r="B45" s="14" t="str">
        <f>VLOOKUP(A45,'GIA BAN'!B41:F122,2,0)</f>
        <v>Kẹo dừa sữa lá dứa/ sầu riêng - 60 viên</v>
      </c>
      <c r="C45" s="53" t="str">
        <f>VLOOKUP(A45,'GIA BAN'!B41:F122,3,0)</f>
        <v>450gr</v>
      </c>
      <c r="D45" s="55"/>
      <c r="E45" s="55"/>
      <c r="F45" s="55"/>
      <c r="G45" s="55"/>
      <c r="H45" s="55"/>
      <c r="I45" s="44">
        <f t="shared" si="1"/>
        <v>0</v>
      </c>
      <c r="J45" s="34">
        <f>VLOOKUP(A45,'GIA BAN'!B41:F137,5,0)*I45</f>
        <v>0</v>
      </c>
    </row>
    <row r="46" spans="1:10" s="51" customFormat="1" ht="22.5" hidden="1" customHeight="1" x14ac:dyDescent="0.25">
      <c r="A46" s="9" t="s">
        <v>68</v>
      </c>
      <c r="B46" s="14" t="str">
        <f>VLOOKUP(A46,'GIA BAN'!B42:F123,2,0)</f>
        <v>Kẹo dừa sữa sầu riêng - 60viên</v>
      </c>
      <c r="C46" s="53" t="str">
        <f>VLOOKUP(A46,'GIA BAN'!B42:F123,3,0)</f>
        <v>450gr</v>
      </c>
      <c r="D46" s="55"/>
      <c r="E46" s="55"/>
      <c r="F46" s="55"/>
      <c r="G46" s="55"/>
      <c r="H46" s="55"/>
      <c r="I46" s="44">
        <f t="shared" si="1"/>
        <v>0</v>
      </c>
      <c r="J46" s="34">
        <f>VLOOKUP(A46,'GIA BAN'!B42:F138,5,0)*I46</f>
        <v>0</v>
      </c>
    </row>
    <row r="47" spans="1:10" s="51" customFormat="1" ht="22.5" hidden="1" customHeight="1" x14ac:dyDescent="0.25">
      <c r="A47" s="9" t="s">
        <v>70</v>
      </c>
      <c r="B47" s="14" t="str">
        <f>VLOOKUP(A47,'GIA BAN'!B43:F124,2,0)</f>
        <v>Kẹo dừa sữa ca cao - 60viên</v>
      </c>
      <c r="C47" s="53" t="str">
        <f>VLOOKUP(A47,'GIA BAN'!B43:F124,3,0)</f>
        <v>450gr</v>
      </c>
      <c r="D47" s="55"/>
      <c r="E47" s="55"/>
      <c r="F47" s="55"/>
      <c r="G47" s="55"/>
      <c r="H47" s="55"/>
      <c r="I47" s="44">
        <f t="shared" si="1"/>
        <v>0</v>
      </c>
      <c r="J47" s="34">
        <f>VLOOKUP(A47,'GIA BAN'!B43:F139,5,0)*I47</f>
        <v>0</v>
      </c>
    </row>
    <row r="48" spans="1:10" s="51" customFormat="1" ht="22.5" hidden="1" customHeight="1" x14ac:dyDescent="0.25">
      <c r="A48" s="9" t="s">
        <v>72</v>
      </c>
      <c r="B48" s="14" t="str">
        <f>VLOOKUP(A48,'GIA BAN'!B44:F125,2,0)</f>
        <v>Kẹo dừa sữa sầu riêng - 60viên</v>
      </c>
      <c r="C48" s="53" t="str">
        <f>VLOOKUP(A48,'GIA BAN'!B44:F125,3,0)</f>
        <v>500gr</v>
      </c>
      <c r="D48" s="55"/>
      <c r="E48" s="55"/>
      <c r="F48" s="55"/>
      <c r="G48" s="55"/>
      <c r="H48" s="55"/>
      <c r="I48" s="44">
        <f t="shared" si="1"/>
        <v>0</v>
      </c>
      <c r="J48" s="34">
        <f>VLOOKUP(A48,'GIA BAN'!B44:F140,5,0)*I48</f>
        <v>0</v>
      </c>
    </row>
    <row r="49" spans="1:10" s="51" customFormat="1" ht="22.5" hidden="1" customHeight="1" x14ac:dyDescent="0.25">
      <c r="A49" s="9" t="s">
        <v>73</v>
      </c>
      <c r="B49" s="14" t="str">
        <f>VLOOKUP(A49,'GIA BAN'!B45:F126,2,0)</f>
        <v>Kẹo dừa sữa lá dứa/ sầu riêng - 60 viên</v>
      </c>
      <c r="C49" s="53" t="str">
        <f>VLOOKUP(A49,'GIA BAN'!B45:F126,3,0)</f>
        <v>500gr</v>
      </c>
      <c r="D49" s="55"/>
      <c r="E49" s="55"/>
      <c r="F49" s="55"/>
      <c r="G49" s="55"/>
      <c r="H49" s="55"/>
      <c r="I49" s="44">
        <f t="shared" si="1"/>
        <v>0</v>
      </c>
      <c r="J49" s="34">
        <f>VLOOKUP(A49,'GIA BAN'!B45:F141,5,0)*I49</f>
        <v>0</v>
      </c>
    </row>
    <row r="50" spans="1:10" s="51" customFormat="1" ht="22.5" hidden="1" customHeight="1" x14ac:dyDescent="0.25">
      <c r="A50" s="9" t="s">
        <v>74</v>
      </c>
      <c r="B50" s="14" t="str">
        <f>VLOOKUP(A50,'GIA BAN'!B46:F127,2,0)</f>
        <v>Kẹo dừa sữa ca cao - 60viên</v>
      </c>
      <c r="C50" s="53" t="str">
        <f>VLOOKUP(A50,'GIA BAN'!B46:F127,3,0)</f>
        <v>500gr</v>
      </c>
      <c r="D50" s="55"/>
      <c r="E50" s="55"/>
      <c r="F50" s="55"/>
      <c r="G50" s="55"/>
      <c r="H50" s="55"/>
      <c r="I50" s="44">
        <f t="shared" si="1"/>
        <v>0</v>
      </c>
      <c r="J50" s="34">
        <f>VLOOKUP(A50,'GIA BAN'!B46:F142,5,0)*I50</f>
        <v>0</v>
      </c>
    </row>
    <row r="51" spans="1:10" s="51" customFormat="1" ht="22.5" hidden="1" customHeight="1" x14ac:dyDescent="0.25">
      <c r="A51" s="9" t="s">
        <v>75</v>
      </c>
      <c r="B51" s="14" t="str">
        <f>VLOOKUP(A51,'GIA BAN'!B47:F128,2,0)</f>
        <v>Kẹo dừa sữa lá dứa - 48viên</v>
      </c>
      <c r="C51" s="53" t="str">
        <f>VLOOKUP(A51,'GIA BAN'!B47:F128,3,0)</f>
        <v>350gr</v>
      </c>
      <c r="D51" s="55"/>
      <c r="E51" s="55"/>
      <c r="F51" s="55"/>
      <c r="G51" s="55"/>
      <c r="H51" s="55"/>
      <c r="I51" s="44">
        <f t="shared" si="1"/>
        <v>0</v>
      </c>
      <c r="J51" s="34">
        <f>VLOOKUP(A51,'GIA BAN'!B47:F143,5,0)*I51</f>
        <v>0</v>
      </c>
    </row>
    <row r="52" spans="1:10" s="51" customFormat="1" ht="22.5" hidden="1" customHeight="1" x14ac:dyDescent="0.25">
      <c r="A52" s="7"/>
      <c r="B52" s="10" t="s">
        <v>77</v>
      </c>
      <c r="C52" s="52"/>
      <c r="D52" s="55"/>
      <c r="E52" s="55"/>
      <c r="F52" s="55"/>
      <c r="G52" s="55"/>
      <c r="H52" s="55"/>
      <c r="I52" s="44">
        <f t="shared" si="1"/>
        <v>0</v>
      </c>
      <c r="J52" s="34"/>
    </row>
    <row r="53" spans="1:10" s="51" customFormat="1" ht="22.5" hidden="1" customHeight="1" x14ac:dyDescent="0.25">
      <c r="A53" s="9" t="s">
        <v>78</v>
      </c>
      <c r="B53" s="14" t="str">
        <f>VLOOKUP(A53,'GIA BAN'!B49:F130,2,0)</f>
        <v>Kẹo dừa tổng hợp</v>
      </c>
      <c r="C53" s="53" t="str">
        <f>VLOOKUP(A53,'GIA BAN'!B49:F130,3,0)</f>
        <v>500gr</v>
      </c>
      <c r="D53" s="55"/>
      <c r="E53" s="55"/>
      <c r="F53" s="55"/>
      <c r="G53" s="55"/>
      <c r="H53" s="55"/>
      <c r="I53" s="44">
        <f t="shared" si="1"/>
        <v>0</v>
      </c>
      <c r="J53" s="34">
        <f>VLOOKUP(A53,'GIA BAN'!B49:F145,5,0)*I53</f>
        <v>0</v>
      </c>
    </row>
    <row r="54" spans="1:10" s="51" customFormat="1" ht="22.5" hidden="1" customHeight="1" x14ac:dyDescent="0.25">
      <c r="A54" s="9" t="s">
        <v>80</v>
      </c>
      <c r="B54" s="14" t="str">
        <f>VLOOKUP(A54,'GIA BAN'!B50:F131,2,0)</f>
        <v>Kẹo dừa tổng hợp</v>
      </c>
      <c r="C54" s="53" t="str">
        <f>VLOOKUP(A54,'GIA BAN'!B50:F131,3,0)</f>
        <v>200gr</v>
      </c>
      <c r="D54" s="55"/>
      <c r="E54" s="55"/>
      <c r="F54" s="55"/>
      <c r="G54" s="55"/>
      <c r="H54" s="55"/>
      <c r="I54" s="44">
        <f t="shared" si="1"/>
        <v>0</v>
      </c>
      <c r="J54" s="34">
        <f>VLOOKUP(A54,'GIA BAN'!B50:F146,5,0)*I54</f>
        <v>0</v>
      </c>
    </row>
    <row r="55" spans="1:10" s="51" customFormat="1" ht="22.5" hidden="1" customHeight="1" x14ac:dyDescent="0.25">
      <c r="A55" s="9" t="s">
        <v>81</v>
      </c>
      <c r="B55" s="14" t="str">
        <f>VLOOKUP(A55,'GIA BAN'!B51:F132,2,0)</f>
        <v>Kẹo dừa tổng hợp (xá)</v>
      </c>
      <c r="C55" s="53" t="str">
        <f>VLOOKUP(A55,'GIA BAN'!B51:F132,3,0)</f>
        <v>1 kg</v>
      </c>
      <c r="D55" s="55"/>
      <c r="E55" s="55"/>
      <c r="F55" s="55"/>
      <c r="G55" s="55"/>
      <c r="H55" s="55"/>
      <c r="I55" s="44">
        <f t="shared" si="1"/>
        <v>0</v>
      </c>
      <c r="J55" s="34">
        <f>VLOOKUP(A55,'GIA BAN'!B51:F147,5,0)*I55</f>
        <v>0</v>
      </c>
    </row>
    <row r="56" spans="1:10" s="51" customFormat="1" ht="22.5" hidden="1" customHeight="1" x14ac:dyDescent="0.25">
      <c r="A56" s="43" t="s">
        <v>128</v>
      </c>
      <c r="B56" s="14" t="str">
        <f>VLOOKUP(A56,'GIA BAN'!B52:F133,2,0)</f>
        <v>Kẹo dừa tổng hợp (xá) sr, dp</v>
      </c>
      <c r="C56" s="53" t="str">
        <f>VLOOKUP(A56,'GIA BAN'!B52:F133,3,0)</f>
        <v>1 kg</v>
      </c>
      <c r="D56" s="55"/>
      <c r="E56" s="55"/>
      <c r="F56" s="55"/>
      <c r="G56" s="55"/>
      <c r="H56" s="55"/>
      <c r="I56" s="44">
        <f t="shared" si="1"/>
        <v>0</v>
      </c>
      <c r="J56" s="34">
        <f>VLOOKUP(A56,'GIA BAN'!B52:F148,5,0)*I56</f>
        <v>0</v>
      </c>
    </row>
    <row r="57" spans="1:10" s="51" customFormat="1" ht="22.5" hidden="1" customHeight="1" x14ac:dyDescent="0.25">
      <c r="A57" s="9"/>
      <c r="B57" s="10" t="s">
        <v>84</v>
      </c>
      <c r="C57" s="52"/>
      <c r="D57" s="55"/>
      <c r="E57" s="55"/>
      <c r="F57" s="55"/>
      <c r="G57" s="55"/>
      <c r="H57" s="55"/>
      <c r="I57" s="44">
        <f t="shared" si="1"/>
        <v>0</v>
      </c>
      <c r="J57" s="34"/>
    </row>
    <row r="58" spans="1:10" s="51" customFormat="1" ht="22.5" hidden="1" customHeight="1" x14ac:dyDescent="0.25">
      <c r="A58" s="9" t="s">
        <v>85</v>
      </c>
      <c r="B58" s="14" t="str">
        <f>VLOOKUP(A58,'GIA BAN'!B54:F135,2,0)</f>
        <v xml:space="preserve">Kẹo dẻo thập cẩm </v>
      </c>
      <c r="C58" s="53" t="str">
        <f>VLOOKUP(A58,'GIA BAN'!B54:F135,3,0)</f>
        <v>500gr</v>
      </c>
      <c r="D58" s="55"/>
      <c r="E58" s="55"/>
      <c r="F58" s="55"/>
      <c r="G58" s="55"/>
      <c r="H58" s="55"/>
      <c r="I58" s="44">
        <f t="shared" si="1"/>
        <v>0</v>
      </c>
      <c r="J58" s="34">
        <f>VLOOKUP(A58,'GIA BAN'!B54:F150,5,0)*I58</f>
        <v>0</v>
      </c>
    </row>
    <row r="59" spans="1:10" s="51" customFormat="1" ht="22.5" customHeight="1" x14ac:dyDescent="0.25">
      <c r="A59" s="9" t="s">
        <v>86</v>
      </c>
      <c r="B59" s="14" t="str">
        <f>VLOOKUP(A59,'GIA BAN'!B55:F136,2,0)</f>
        <v xml:space="preserve">Kẹo dẻo thập cẩm </v>
      </c>
      <c r="C59" s="53" t="str">
        <f>VLOOKUP(A59,'GIA BAN'!B55:F136,3,0)</f>
        <v>200gr</v>
      </c>
      <c r="D59" s="55"/>
      <c r="E59" s="55"/>
      <c r="F59" s="55"/>
      <c r="G59" s="55">
        <v>200</v>
      </c>
      <c r="H59" s="55"/>
      <c r="I59" s="44">
        <f t="shared" si="1"/>
        <v>200</v>
      </c>
      <c r="J59" s="34">
        <f>VLOOKUP(A59,'GIA BAN'!B55:F151,5,0)*I59</f>
        <v>4100000</v>
      </c>
    </row>
    <row r="60" spans="1:10" s="51" customFormat="1" ht="22.5" hidden="1" customHeight="1" x14ac:dyDescent="0.25">
      <c r="A60" s="9" t="s">
        <v>87</v>
      </c>
      <c r="B60" s="14" t="str">
        <f>VLOOKUP(A60,'GIA BAN'!B56:F137,2,0)</f>
        <v>Kẹo dẻo xá</v>
      </c>
      <c r="C60" s="53" t="str">
        <f>VLOOKUP(A60,'GIA BAN'!B56:F137,3,0)</f>
        <v>1 kg</v>
      </c>
      <c r="D60" s="55"/>
      <c r="E60" s="55"/>
      <c r="F60" s="55"/>
      <c r="G60" s="55"/>
      <c r="H60" s="55"/>
      <c r="I60" s="44">
        <f t="shared" si="1"/>
        <v>0</v>
      </c>
      <c r="J60" s="34">
        <f>VLOOKUP(A60,'GIA BAN'!B56:F152,5,0)*I60</f>
        <v>0</v>
      </c>
    </row>
    <row r="61" spans="1:10" s="51" customFormat="1" ht="22.5" hidden="1" customHeight="1" x14ac:dyDescent="0.25">
      <c r="A61" s="9" t="s">
        <v>89</v>
      </c>
      <c r="B61" s="14" t="str">
        <f>VLOOKUP(A61,'GIA BAN'!B57:F138,2,0)</f>
        <v>Kẹo dẻo sầu riêng</v>
      </c>
      <c r="C61" s="53" t="str">
        <f>VLOOKUP(A61,'GIA BAN'!B57:F138,3,0)</f>
        <v>500gr</v>
      </c>
      <c r="D61" s="55"/>
      <c r="E61" s="55"/>
      <c r="F61" s="55"/>
      <c r="G61" s="55"/>
      <c r="H61" s="55"/>
      <c r="I61" s="44">
        <f t="shared" si="1"/>
        <v>0</v>
      </c>
      <c r="J61" s="34">
        <f>VLOOKUP(A61,'GIA BAN'!B57:F153,5,0)*I61</f>
        <v>0</v>
      </c>
    </row>
    <row r="62" spans="1:10" s="51" customFormat="1" ht="22.5" hidden="1" customHeight="1" x14ac:dyDescent="0.25">
      <c r="A62" s="9" t="s">
        <v>91</v>
      </c>
      <c r="B62" s="14" t="str">
        <f>VLOOKUP(A62,'GIA BAN'!B58:F139,2,0)</f>
        <v>Kẹo dẻo đậu phộng</v>
      </c>
      <c r="C62" s="53" t="str">
        <f>VLOOKUP(A62,'GIA BAN'!B58:F139,3,0)</f>
        <v>500gr</v>
      </c>
      <c r="D62" s="55"/>
      <c r="E62" s="55"/>
      <c r="F62" s="55"/>
      <c r="G62" s="55"/>
      <c r="H62" s="55"/>
      <c r="I62" s="44">
        <f t="shared" si="1"/>
        <v>0</v>
      </c>
      <c r="J62" s="34">
        <f>VLOOKUP(A62,'GIA BAN'!B58:F154,5,0)*I62</f>
        <v>0</v>
      </c>
    </row>
    <row r="63" spans="1:10" s="51" customFormat="1" ht="22.5" hidden="1" customHeight="1" x14ac:dyDescent="0.25">
      <c r="A63" s="9" t="s">
        <v>93</v>
      </c>
      <c r="B63" s="14" t="str">
        <f>VLOOKUP(A63,'GIA BAN'!B59:F140,2,0)</f>
        <v>Kẹo dẻo Lá dứa</v>
      </c>
      <c r="C63" s="53" t="str">
        <f>VLOOKUP(A63,'GIA BAN'!B59:F140,3,0)</f>
        <v>500gr</v>
      </c>
      <c r="D63" s="55"/>
      <c r="E63" s="55"/>
      <c r="F63" s="55"/>
      <c r="G63" s="55"/>
      <c r="H63" s="55"/>
      <c r="I63" s="44">
        <f t="shared" si="1"/>
        <v>0</v>
      </c>
      <c r="J63" s="34">
        <f>VLOOKUP(A63,'GIA BAN'!B59:F155,5,0)*I63</f>
        <v>0</v>
      </c>
    </row>
    <row r="64" spans="1:10" s="51" customFormat="1" ht="22.5" hidden="1" customHeight="1" x14ac:dyDescent="0.25">
      <c r="A64" s="9" t="s">
        <v>95</v>
      </c>
      <c r="B64" s="14" t="str">
        <f>VLOOKUP(A64,'GIA BAN'!B60:F141,2,0)</f>
        <v>Kẹo dẻo Môn</v>
      </c>
      <c r="C64" s="53" t="str">
        <f>VLOOKUP(A64,'GIA BAN'!B60:F141,3,0)</f>
        <v>500gr</v>
      </c>
      <c r="D64" s="55"/>
      <c r="E64" s="55"/>
      <c r="F64" s="55"/>
      <c r="G64" s="55"/>
      <c r="H64" s="55"/>
      <c r="I64" s="44">
        <f t="shared" si="1"/>
        <v>0</v>
      </c>
      <c r="J64" s="34">
        <f>VLOOKUP(A64,'GIA BAN'!B60:F156,5,0)*I64</f>
        <v>0</v>
      </c>
    </row>
    <row r="65" spans="1:10" s="51" customFormat="1" ht="22.5" hidden="1" customHeight="1" x14ac:dyDescent="0.25">
      <c r="A65" s="9"/>
      <c r="B65" s="75" t="s">
        <v>186</v>
      </c>
      <c r="C65" s="53"/>
      <c r="D65" s="55"/>
      <c r="E65" s="55"/>
      <c r="F65" s="55"/>
      <c r="G65" s="55"/>
      <c r="H65" s="55"/>
      <c r="I65" s="44">
        <f t="shared" si="1"/>
        <v>0</v>
      </c>
      <c r="J65" s="34"/>
    </row>
    <row r="66" spans="1:10" s="51" customFormat="1" ht="22.5" hidden="1" customHeight="1" x14ac:dyDescent="0.25">
      <c r="A66" s="9" t="s">
        <v>187</v>
      </c>
      <c r="B66" s="14" t="str">
        <f>VLOOKUP(A66,'GIA BAN'!B62:F143,2,0)</f>
        <v>Kẹo dừa thập cẩm viên nhỏ - 45 viên</v>
      </c>
      <c r="C66" s="53" t="str">
        <f>VLOOKUP(A66,'GIA BAN'!B62:F143,3,0)</f>
        <v>150gr</v>
      </c>
      <c r="D66" s="55"/>
      <c r="E66" s="55"/>
      <c r="F66" s="55"/>
      <c r="G66" s="55"/>
      <c r="H66" s="55"/>
      <c r="I66" s="44">
        <f t="shared" si="1"/>
        <v>0</v>
      </c>
      <c r="J66" s="34">
        <f>VLOOKUP(A66,'GIA BAN'!B62:F158,5,0)*I66</f>
        <v>0</v>
      </c>
    </row>
    <row r="67" spans="1:10" s="51" customFormat="1" ht="22.5" hidden="1" customHeight="1" x14ac:dyDescent="0.25">
      <c r="A67" s="9" t="s">
        <v>190</v>
      </c>
      <c r="B67" s="14" t="str">
        <f>VLOOKUP(A67,'GIA BAN'!B63:F144,2,0)</f>
        <v>Kẹo dừa đậu phộng viên nhỏ</v>
      </c>
      <c r="C67" s="53" t="str">
        <f>VLOOKUP(A67,'GIA BAN'!B63:F144,3,0)</f>
        <v>200gr</v>
      </c>
      <c r="D67" s="55"/>
      <c r="E67" s="55"/>
      <c r="F67" s="55"/>
      <c r="G67" s="55"/>
      <c r="H67" s="55"/>
      <c r="I67" s="44">
        <f t="shared" si="1"/>
        <v>0</v>
      </c>
      <c r="J67" s="34">
        <f>VLOOKUP(A67,'GIA BAN'!B63:F159,5,0)*I67</f>
        <v>0</v>
      </c>
    </row>
    <row r="68" spans="1:10" s="51" customFormat="1" ht="22.5" hidden="1" customHeight="1" x14ac:dyDescent="0.25">
      <c r="A68" s="9" t="s">
        <v>192</v>
      </c>
      <c r="B68" s="14" t="str">
        <f>VLOOKUP(A68,'GIA BAN'!B64:F145,2,0)</f>
        <v>Kẹo dừa gừng viên nhỏ</v>
      </c>
      <c r="C68" s="53" t="str">
        <f>VLOOKUP(A68,'GIA BAN'!B64:F145,3,0)</f>
        <v>200gr</v>
      </c>
      <c r="D68" s="55"/>
      <c r="E68" s="55"/>
      <c r="F68" s="55"/>
      <c r="G68" s="55"/>
      <c r="H68" s="55"/>
      <c r="I68" s="44">
        <f t="shared" si="1"/>
        <v>0</v>
      </c>
      <c r="J68" s="34">
        <f>VLOOKUP(A68,'GIA BAN'!B64:F160,5,0)*I68</f>
        <v>0</v>
      </c>
    </row>
    <row r="69" spans="1:10" s="51" customFormat="1" ht="22.5" hidden="1" customHeight="1" x14ac:dyDescent="0.25">
      <c r="A69" s="9" t="s">
        <v>194</v>
      </c>
      <c r="B69" s="14" t="str">
        <f>VLOOKUP(A69,'GIA BAN'!B65:F146,2,0)</f>
        <v>Kẹo dừa lá dứa viên nhỏ</v>
      </c>
      <c r="C69" s="53" t="str">
        <f>VLOOKUP(A69,'GIA BAN'!B65:F146,3,0)</f>
        <v>200gr</v>
      </c>
      <c r="D69" s="55"/>
      <c r="E69" s="55"/>
      <c r="F69" s="55"/>
      <c r="G69" s="55"/>
      <c r="H69" s="55"/>
      <c r="I69" s="44">
        <f t="shared" si="1"/>
        <v>0</v>
      </c>
      <c r="J69" s="34">
        <f>VLOOKUP(A69,'GIA BAN'!B65:F161,5,0)*I69</f>
        <v>0</v>
      </c>
    </row>
    <row r="70" spans="1:10" s="51" customFormat="1" ht="22.5" hidden="1" customHeight="1" x14ac:dyDescent="0.25">
      <c r="A70" s="9" t="s">
        <v>196</v>
      </c>
      <c r="B70" s="14" t="str">
        <f>VLOOKUP(A70,'GIA BAN'!B66:F147,2,0)</f>
        <v>Kẹo dừa ca cao viên nhỏ</v>
      </c>
      <c r="C70" s="53" t="str">
        <f>VLOOKUP(A70,'GIA BAN'!B66:F147,3,0)</f>
        <v>200gr</v>
      </c>
      <c r="D70" s="55"/>
      <c r="E70" s="55"/>
      <c r="F70" s="55"/>
      <c r="G70" s="55"/>
      <c r="H70" s="55"/>
      <c r="I70" s="44">
        <f t="shared" si="1"/>
        <v>0</v>
      </c>
      <c r="J70" s="34">
        <f>VLOOKUP(A70,'GIA BAN'!B66:F162,5,0)*I70</f>
        <v>0</v>
      </c>
    </row>
    <row r="71" spans="1:10" s="51" customFormat="1" ht="22.5" hidden="1" customHeight="1" x14ac:dyDescent="0.25">
      <c r="A71" s="9" t="s">
        <v>198</v>
      </c>
      <c r="B71" s="14" t="str">
        <f>VLOOKUP(A71,'GIA BAN'!B67:F148,2,0)</f>
        <v>Kẹo dừa đậu phộng viên nhỏ</v>
      </c>
      <c r="C71" s="53" t="str">
        <f>VLOOKUP(A71,'GIA BAN'!B67:F148,3,0)</f>
        <v>300gr</v>
      </c>
      <c r="D71" s="55"/>
      <c r="E71" s="55"/>
      <c r="F71" s="55"/>
      <c r="G71" s="55"/>
      <c r="H71" s="55"/>
      <c r="I71" s="44">
        <f t="shared" si="1"/>
        <v>0</v>
      </c>
      <c r="J71" s="34">
        <f>VLOOKUP(A71,'GIA BAN'!B67:F163,5,0)*I71</f>
        <v>0</v>
      </c>
    </row>
    <row r="72" spans="1:10" s="51" customFormat="1" ht="22.5" hidden="1" customHeight="1" x14ac:dyDescent="0.25">
      <c r="A72" s="9" t="s">
        <v>199</v>
      </c>
      <c r="B72" s="14" t="str">
        <f>VLOOKUP(A72,'GIA BAN'!B68:F149,2,0)</f>
        <v>Kẹo dừa gừng viên nhỏ</v>
      </c>
      <c r="C72" s="53" t="str">
        <f>VLOOKUP(A72,'GIA BAN'!B68:F149,3,0)</f>
        <v>300gr</v>
      </c>
      <c r="D72" s="55"/>
      <c r="E72" s="55"/>
      <c r="F72" s="55"/>
      <c r="G72" s="55"/>
      <c r="H72" s="55"/>
      <c r="I72" s="44">
        <f t="shared" si="1"/>
        <v>0</v>
      </c>
      <c r="J72" s="34">
        <f>VLOOKUP(A72,'GIA BAN'!B68:F164,5,0)*I72</f>
        <v>0</v>
      </c>
    </row>
    <row r="73" spans="1:10" s="51" customFormat="1" ht="22.5" hidden="1" customHeight="1" x14ac:dyDescent="0.25">
      <c r="A73" s="9" t="s">
        <v>200</v>
      </c>
      <c r="B73" s="14" t="str">
        <f>VLOOKUP(A73,'GIA BAN'!B69:F150,2,0)</f>
        <v>Kẹo dừa lá dứa viên nhỏ</v>
      </c>
      <c r="C73" s="53" t="str">
        <f>VLOOKUP(A73,'GIA BAN'!B69:F150,3,0)</f>
        <v>300gr</v>
      </c>
      <c r="D73" s="55"/>
      <c r="E73" s="55"/>
      <c r="F73" s="55"/>
      <c r="G73" s="55"/>
      <c r="H73" s="55"/>
      <c r="I73" s="44">
        <f t="shared" ref="I73:I103" si="2">SUM(D73:H73)</f>
        <v>0</v>
      </c>
      <c r="J73" s="34">
        <f>VLOOKUP(A73,'GIA BAN'!B69:F165,5,0)*I73</f>
        <v>0</v>
      </c>
    </row>
    <row r="74" spans="1:10" s="51" customFormat="1" ht="22.5" hidden="1" customHeight="1" x14ac:dyDescent="0.25">
      <c r="A74" s="9" t="s">
        <v>201</v>
      </c>
      <c r="B74" s="14" t="str">
        <f>VLOOKUP(A74,'GIA BAN'!B70:F151,2,0)</f>
        <v>Kẹo dừa ca cao viên nhỏ</v>
      </c>
      <c r="C74" s="53" t="str">
        <f>VLOOKUP(A74,'GIA BAN'!B70:F151,3,0)</f>
        <v>300gr</v>
      </c>
      <c r="D74" s="55"/>
      <c r="E74" s="55"/>
      <c r="F74" s="55"/>
      <c r="G74" s="55"/>
      <c r="H74" s="55"/>
      <c r="I74" s="44">
        <f t="shared" si="2"/>
        <v>0</v>
      </c>
      <c r="J74" s="34">
        <f>VLOOKUP(A74,'GIA BAN'!B70:F166,5,0)*I74</f>
        <v>0</v>
      </c>
    </row>
    <row r="75" spans="1:10" s="51" customFormat="1" ht="22.5" hidden="1" customHeight="1" x14ac:dyDescent="0.25">
      <c r="A75" s="9" t="s">
        <v>202</v>
      </c>
      <c r="B75" s="14" t="str">
        <f>VLOOKUP(A75,'GIA BAN'!B71:F152,2,0)</f>
        <v>Kẹo dừa đậu phộng viên nhỏ</v>
      </c>
      <c r="C75" s="53" t="str">
        <f>VLOOKUP(A75,'GIA BAN'!B71:F152,3,0)</f>
        <v>450gr</v>
      </c>
      <c r="D75" s="55"/>
      <c r="E75" s="55"/>
      <c r="F75" s="55"/>
      <c r="G75" s="55"/>
      <c r="H75" s="55"/>
      <c r="I75" s="44">
        <f t="shared" si="2"/>
        <v>0</v>
      </c>
      <c r="J75" s="34">
        <f>VLOOKUP(A75,'GIA BAN'!B71:F167,5,0)*I75</f>
        <v>0</v>
      </c>
    </row>
    <row r="76" spans="1:10" s="51" customFormat="1" ht="22.5" hidden="1" customHeight="1" x14ac:dyDescent="0.25">
      <c r="A76" s="9" t="s">
        <v>203</v>
      </c>
      <c r="B76" s="14" t="str">
        <f>VLOOKUP(A76,'GIA BAN'!B72:F153,2,0)</f>
        <v>Kẹo dừa gừng viên nhỏ</v>
      </c>
      <c r="C76" s="53" t="str">
        <f>VLOOKUP(A76,'GIA BAN'!B72:F153,3,0)</f>
        <v>450gr</v>
      </c>
      <c r="D76" s="55"/>
      <c r="E76" s="55"/>
      <c r="F76" s="55"/>
      <c r="G76" s="55"/>
      <c r="H76" s="55"/>
      <c r="I76" s="44">
        <f t="shared" si="2"/>
        <v>0</v>
      </c>
      <c r="J76" s="34">
        <f>VLOOKUP(A76,'GIA BAN'!B72:F168,5,0)*I76</f>
        <v>0</v>
      </c>
    </row>
    <row r="77" spans="1:10" s="51" customFormat="1" ht="22.5" hidden="1" customHeight="1" x14ac:dyDescent="0.25">
      <c r="A77" s="9" t="s">
        <v>204</v>
      </c>
      <c r="B77" s="14" t="str">
        <f>VLOOKUP(A77,'GIA BAN'!B73:F154,2,0)</f>
        <v>Kẹo dừa lá dứa viên nhỏ</v>
      </c>
      <c r="C77" s="53" t="str">
        <f>VLOOKUP(A77,'GIA BAN'!B73:F154,3,0)</f>
        <v>450gr</v>
      </c>
      <c r="D77" s="55"/>
      <c r="E77" s="55"/>
      <c r="F77" s="55"/>
      <c r="G77" s="55"/>
      <c r="H77" s="55"/>
      <c r="I77" s="44">
        <f t="shared" si="2"/>
        <v>0</v>
      </c>
      <c r="J77" s="34">
        <f>VLOOKUP(A77,'GIA BAN'!B73:F169,5,0)*I77</f>
        <v>0</v>
      </c>
    </row>
    <row r="78" spans="1:10" s="51" customFormat="1" ht="22.5" hidden="1" customHeight="1" x14ac:dyDescent="0.25">
      <c r="A78" s="9" t="s">
        <v>205</v>
      </c>
      <c r="B78" s="14" t="str">
        <f>VLOOKUP(A78,'GIA BAN'!B74:F155,2,0)</f>
        <v>Kẹo dừa ca cao viên nhỏ</v>
      </c>
      <c r="C78" s="53" t="str">
        <f>VLOOKUP(A78,'GIA BAN'!B74:F155,3,0)</f>
        <v>450gr</v>
      </c>
      <c r="D78" s="55"/>
      <c r="E78" s="55"/>
      <c r="F78" s="55"/>
      <c r="G78" s="55"/>
      <c r="H78" s="55"/>
      <c r="I78" s="44">
        <f t="shared" si="2"/>
        <v>0</v>
      </c>
      <c r="J78" s="34">
        <f>VLOOKUP(A78,'GIA BAN'!B74:F170,5,0)*I78</f>
        <v>0</v>
      </c>
    </row>
    <row r="79" spans="1:10" s="51" customFormat="1" ht="22.5" hidden="1" customHeight="1" x14ac:dyDescent="0.25">
      <c r="A79" s="9" t="s">
        <v>206</v>
      </c>
      <c r="B79" s="14" t="str">
        <f>VLOOKUP(A79,'GIA BAN'!B75:F156,2,0)</f>
        <v>Kẹo dừa thập cẩm viên nhỏ</v>
      </c>
      <c r="C79" s="53" t="str">
        <f>VLOOKUP(A79,'GIA BAN'!B75:F156,3,0)</f>
        <v>1kg</v>
      </c>
      <c r="D79" s="55"/>
      <c r="E79" s="55"/>
      <c r="F79" s="55"/>
      <c r="G79" s="55"/>
      <c r="H79" s="55"/>
      <c r="I79" s="44">
        <f t="shared" si="2"/>
        <v>0</v>
      </c>
      <c r="J79" s="34">
        <f>VLOOKUP(A79,'GIA BAN'!B75:F171,5,0)*I79</f>
        <v>0</v>
      </c>
    </row>
    <row r="80" spans="1:10" s="51" customFormat="1" ht="22.5" hidden="1" customHeight="1" x14ac:dyDescent="0.25">
      <c r="A80" s="9"/>
      <c r="B80" s="10" t="s">
        <v>214</v>
      </c>
      <c r="C80" s="53"/>
      <c r="D80" s="55"/>
      <c r="E80" s="55"/>
      <c r="F80" s="55"/>
      <c r="G80" s="55"/>
      <c r="H80" s="55"/>
      <c r="I80" s="44">
        <f t="shared" si="2"/>
        <v>0</v>
      </c>
      <c r="J80" s="34"/>
    </row>
    <row r="81" spans="1:10" s="51" customFormat="1" ht="22.5" hidden="1" customHeight="1" x14ac:dyDescent="0.25">
      <c r="A81" s="9" t="s">
        <v>98</v>
      </c>
      <c r="B81" s="14" t="str">
        <f>VLOOKUP(A81,'GIA BAN'!B77:F158,2,0)</f>
        <v>Kẹo chuối tươi</v>
      </c>
      <c r="C81" s="53" t="str">
        <f>VLOOKUP(A81,'GIA BAN'!B77:F158,3,0)</f>
        <v>1 kg</v>
      </c>
      <c r="D81" s="55"/>
      <c r="E81" s="55"/>
      <c r="F81" s="55"/>
      <c r="G81" s="55"/>
      <c r="H81" s="55"/>
      <c r="I81" s="44">
        <f t="shared" si="2"/>
        <v>0</v>
      </c>
      <c r="J81" s="34">
        <f>VLOOKUP(A81,'GIA BAN'!B77:F173,5,0)*I81</f>
        <v>0</v>
      </c>
    </row>
    <row r="82" spans="1:10" s="51" customFormat="1" ht="22.5" customHeight="1" x14ac:dyDescent="0.25">
      <c r="A82" s="9" t="s">
        <v>100</v>
      </c>
      <c r="B82" s="14" t="str">
        <f>VLOOKUP(A82,'GIA BAN'!B78:F159,2,0)</f>
        <v>Kẹo chuối tươi (gói)</v>
      </c>
      <c r="C82" s="53" t="str">
        <f>VLOOKUP(A82,'GIA BAN'!B78:F159,3,0)</f>
        <v>400gr</v>
      </c>
      <c r="D82" s="55"/>
      <c r="E82" s="55">
        <v>50</v>
      </c>
      <c r="F82" s="55"/>
      <c r="G82" s="55"/>
      <c r="H82" s="55"/>
      <c r="I82" s="44">
        <f t="shared" si="2"/>
        <v>50</v>
      </c>
      <c r="J82" s="34">
        <f>VLOOKUP(A82,'GIA BAN'!B78:F174,5,0)*I82</f>
        <v>1225000</v>
      </c>
    </row>
    <row r="83" spans="1:10" ht="22.5" customHeight="1" x14ac:dyDescent="0.25">
      <c r="A83" s="9" t="s">
        <v>102</v>
      </c>
      <c r="B83" s="14" t="str">
        <f>VLOOKUP(A83,'GIA BAN'!B79:F160,2,0)</f>
        <v>Kẹo chuối tươi (túi)</v>
      </c>
      <c r="C83" s="53" t="str">
        <f>VLOOKUP(A83,'GIA BAN'!B79:F160,3,0)</f>
        <v>200gr</v>
      </c>
      <c r="D83" s="55"/>
      <c r="E83" s="55">
        <v>780</v>
      </c>
      <c r="F83" s="55"/>
      <c r="G83" s="55"/>
      <c r="H83" s="55">
        <v>360</v>
      </c>
      <c r="I83" s="44">
        <f t="shared" si="2"/>
        <v>1140</v>
      </c>
      <c r="J83" s="34">
        <f>VLOOKUP(A83,'GIA BAN'!B79:F175,5,0)*I83</f>
        <v>18126000</v>
      </c>
    </row>
    <row r="84" spans="1:10" s="51" customFormat="1" ht="22.5" hidden="1" customHeight="1" x14ac:dyDescent="0.25">
      <c r="A84" s="9" t="s">
        <v>104</v>
      </c>
      <c r="B84" s="14" t="str">
        <f>VLOOKUP(A84,'GIA BAN'!B80:F161,2,0)</f>
        <v>Kẹo chuối đậu - mè</v>
      </c>
      <c r="C84" s="53" t="str">
        <f>VLOOKUP(A84,'GIA BAN'!B80:F161,3,0)</f>
        <v>1 kg</v>
      </c>
      <c r="D84" s="55"/>
      <c r="E84" s="55"/>
      <c r="F84" s="55"/>
      <c r="G84" s="55"/>
      <c r="H84" s="55"/>
      <c r="I84" s="44">
        <f t="shared" si="2"/>
        <v>0</v>
      </c>
      <c r="J84" s="34">
        <f>VLOOKUP(A84,'GIA BAN'!B80:F176,5,0)*I84</f>
        <v>0</v>
      </c>
    </row>
    <row r="85" spans="1:10" ht="22.5" customHeight="1" x14ac:dyDescent="0.25">
      <c r="A85" s="9" t="s">
        <v>106</v>
      </c>
      <c r="B85" s="14" t="str">
        <f>VLOOKUP(A85,'GIA BAN'!B81:F162,2,0)</f>
        <v>Kẹo chuối đậu - mè (túi)</v>
      </c>
      <c r="C85" s="53" t="str">
        <f>VLOOKUP(A85,'GIA BAN'!B81:F162,3,0)</f>
        <v>200gr</v>
      </c>
      <c r="D85" s="55"/>
      <c r="E85" s="55">
        <v>1020</v>
      </c>
      <c r="F85" s="55"/>
      <c r="G85" s="55"/>
      <c r="H85" s="55"/>
      <c r="I85" s="44">
        <f t="shared" si="2"/>
        <v>1020</v>
      </c>
      <c r="J85" s="34">
        <f>VLOOKUP(A85,'GIA BAN'!B81:F177,5,0)*I85</f>
        <v>18870000</v>
      </c>
    </row>
    <row r="86" spans="1:10" ht="22.5" hidden="1" customHeight="1" x14ac:dyDescent="0.25">
      <c r="A86" s="9" t="s">
        <v>108</v>
      </c>
      <c r="B86" s="14" t="str">
        <f>VLOOKUP(A86,'GIA BAN'!B82:F163,2,0)</f>
        <v>Kẹo chuối tươi (túi)</v>
      </c>
      <c r="C86" s="53" t="str">
        <f>VLOOKUP(A86,'GIA BAN'!B82:F163,3,0)</f>
        <v>500gr</v>
      </c>
      <c r="D86" s="55"/>
      <c r="E86" s="55"/>
      <c r="F86" s="55"/>
      <c r="G86" s="55"/>
      <c r="H86" s="55"/>
      <c r="I86" s="44">
        <f t="shared" si="2"/>
        <v>0</v>
      </c>
      <c r="J86" s="34">
        <f>VLOOKUP(A86,'GIA BAN'!B82:F178,5,0)*I86</f>
        <v>0</v>
      </c>
    </row>
    <row r="87" spans="1:10" ht="22.5" hidden="1" customHeight="1" x14ac:dyDescent="0.25">
      <c r="A87" s="9" t="s">
        <v>109</v>
      </c>
      <c r="B87" s="14" t="str">
        <f>VLOOKUP(A87,'GIA BAN'!B83:F164,2,0)</f>
        <v>Kẹo chuối đậu - mè (túi)</v>
      </c>
      <c r="C87" s="53" t="str">
        <f>VLOOKUP(A87,'GIA BAN'!B83:F164,3,0)</f>
        <v>500gr</v>
      </c>
      <c r="D87" s="55"/>
      <c r="E87" s="55"/>
      <c r="F87" s="55"/>
      <c r="G87" s="55"/>
      <c r="H87" s="55"/>
      <c r="I87" s="44">
        <f t="shared" si="2"/>
        <v>0</v>
      </c>
      <c r="J87" s="34">
        <f>VLOOKUP(A87,'GIA BAN'!B83:F179,5,0)*I87</f>
        <v>0</v>
      </c>
    </row>
    <row r="88" spans="1:10" ht="22.5" customHeight="1" x14ac:dyDescent="0.25">
      <c r="A88" s="9" t="s">
        <v>110</v>
      </c>
      <c r="B88" s="14" t="str">
        <f>VLOOKUP(A88,'GIA BAN'!B84:F165,2,0)</f>
        <v>Kẹo chuối cuộn bánh tráng đậu mè</v>
      </c>
      <c r="C88" s="53" t="str">
        <f>VLOOKUP(A88,'GIA BAN'!B84:F165,3,0)</f>
        <v>450gr</v>
      </c>
      <c r="D88" s="55"/>
      <c r="E88" s="55"/>
      <c r="F88" s="55"/>
      <c r="G88" s="55"/>
      <c r="H88" s="55">
        <v>120</v>
      </c>
      <c r="I88" s="44">
        <f t="shared" si="2"/>
        <v>120</v>
      </c>
      <c r="J88" s="34">
        <f>VLOOKUP(A88,'GIA BAN'!B84:F180,5,0)*I88</f>
        <v>4524000</v>
      </c>
    </row>
    <row r="89" spans="1:10" ht="22.5" hidden="1" customHeight="1" x14ac:dyDescent="0.25">
      <c r="A89" s="9" t="s">
        <v>112</v>
      </c>
      <c r="B89" s="14" t="str">
        <f>VLOOKUP(A89,'GIA BAN'!B85:F166,2,0)</f>
        <v>Kẹo chuối cuộn bánh tráng đậu mè</v>
      </c>
      <c r="C89" s="53" t="str">
        <f>VLOOKUP(A89,'GIA BAN'!B85:F166,3,0)</f>
        <v>1 kg</v>
      </c>
      <c r="D89" s="55"/>
      <c r="E89" s="55"/>
      <c r="F89" s="55"/>
      <c r="G89" s="55"/>
      <c r="H89" s="55"/>
      <c r="I89" s="44">
        <f t="shared" si="2"/>
        <v>0</v>
      </c>
      <c r="J89" s="34">
        <f>VLOOKUP(A89,'GIA BAN'!B85:F181,5,0)*I89</f>
        <v>0</v>
      </c>
    </row>
    <row r="90" spans="1:10" ht="22.5" hidden="1" customHeight="1" x14ac:dyDescent="0.25">
      <c r="A90" s="9"/>
      <c r="B90" s="10" t="s">
        <v>264</v>
      </c>
      <c r="C90" s="53"/>
      <c r="D90" s="55"/>
      <c r="E90" s="55"/>
      <c r="F90" s="55"/>
      <c r="G90" s="55"/>
      <c r="H90" s="55"/>
      <c r="I90" s="44">
        <f t="shared" si="2"/>
        <v>0</v>
      </c>
      <c r="J90" s="34"/>
    </row>
    <row r="91" spans="1:10" ht="22.5" customHeight="1" x14ac:dyDescent="0.25">
      <c r="A91" s="9" t="s">
        <v>252</v>
      </c>
      <c r="B91" s="14" t="str">
        <f>VLOOKUP(A91,'GIA BAN'!B87:F168,2,0)</f>
        <v xml:space="preserve">Kẹo dừa sầu riêng - túi 3 thanh </v>
      </c>
      <c r="C91" s="53" t="str">
        <f>VLOOKUP(A91,'GIA BAN'!B87:F168,3,0)</f>
        <v>142,5gr</v>
      </c>
      <c r="D91" s="55"/>
      <c r="E91" s="55"/>
      <c r="F91" s="55"/>
      <c r="G91" s="55"/>
      <c r="H91" s="55">
        <v>60</v>
      </c>
      <c r="I91" s="44">
        <f t="shared" si="2"/>
        <v>60</v>
      </c>
      <c r="J91" s="34">
        <f>VLOOKUP(A91,'GIA BAN'!B87:F183,5,0)*I91</f>
        <v>1110000</v>
      </c>
    </row>
    <row r="92" spans="1:10" ht="22.5" hidden="1" customHeight="1" x14ac:dyDescent="0.25">
      <c r="A92" s="9" t="s">
        <v>256</v>
      </c>
      <c r="B92" s="14" t="str">
        <f>VLOOKUP(A92,'GIA BAN'!B88:F169,2,0)</f>
        <v>Kẹo dừa lá dứa - túi 3 thanh</v>
      </c>
      <c r="C92" s="53" t="str">
        <f>VLOOKUP(A92,'GIA BAN'!B88:F169,3,0)</f>
        <v>142,5gr</v>
      </c>
      <c r="D92" s="55"/>
      <c r="E92" s="55"/>
      <c r="F92" s="55"/>
      <c r="G92" s="55"/>
      <c r="H92" s="55"/>
      <c r="I92" s="44">
        <f t="shared" si="2"/>
        <v>0</v>
      </c>
      <c r="J92" s="34">
        <f>VLOOKUP(A92,'GIA BAN'!B88:F184,5,0)*I92</f>
        <v>0</v>
      </c>
    </row>
    <row r="93" spans="1:10" ht="22.5" customHeight="1" x14ac:dyDescent="0.25">
      <c r="A93" s="9" t="s">
        <v>258</v>
      </c>
      <c r="B93" s="14" t="str">
        <f>VLOOKUP(A93,'GIA BAN'!B89:F170,2,0)</f>
        <v>Kẹo dừa ca cao - túi 3 thanh</v>
      </c>
      <c r="C93" s="53" t="str">
        <f>VLOOKUP(A93,'GIA BAN'!B89:F170,3,0)</f>
        <v>142,5gr</v>
      </c>
      <c r="D93" s="55"/>
      <c r="E93" s="55"/>
      <c r="F93" s="55"/>
      <c r="G93" s="55"/>
      <c r="H93" s="55">
        <v>60</v>
      </c>
      <c r="I93" s="44">
        <f t="shared" si="2"/>
        <v>60</v>
      </c>
      <c r="J93" s="34">
        <f>VLOOKUP(A93,'GIA BAN'!B89:F185,5,0)*I93</f>
        <v>1110000</v>
      </c>
    </row>
    <row r="94" spans="1:10" ht="22.5" customHeight="1" x14ac:dyDescent="0.25">
      <c r="A94" s="9" t="s">
        <v>260</v>
      </c>
      <c r="B94" s="14" t="str">
        <f>VLOOKUP(A94,'GIA BAN'!B90:F171,2,0)</f>
        <v>Kẹo dừa gừng -  túi 3 thanh</v>
      </c>
      <c r="C94" s="53" t="str">
        <f>VLOOKUP(A94,'GIA BAN'!B90:F171,3,0)</f>
        <v>142,5gr</v>
      </c>
      <c r="D94" s="55"/>
      <c r="E94" s="55"/>
      <c r="F94" s="55"/>
      <c r="G94" s="55"/>
      <c r="H94" s="55">
        <v>60</v>
      </c>
      <c r="I94" s="44">
        <f t="shared" si="2"/>
        <v>60</v>
      </c>
      <c r="J94" s="34">
        <f>VLOOKUP(A94,'GIA BAN'!B90:F186,5,0)*I94</f>
        <v>1110000</v>
      </c>
    </row>
    <row r="95" spans="1:10" ht="22.5" customHeight="1" x14ac:dyDescent="0.25">
      <c r="A95" s="9" t="s">
        <v>262</v>
      </c>
      <c r="B95" s="14" t="str">
        <f>VLOOKUP(A95,'GIA BAN'!B91:F172,2,0)</f>
        <v>Kẹo dừa béo -  túi 3 thanh</v>
      </c>
      <c r="C95" s="53" t="str">
        <f>VLOOKUP(A95,'GIA BAN'!B91:F172,3,0)</f>
        <v>142,5gr</v>
      </c>
      <c r="D95" s="55"/>
      <c r="E95" s="55"/>
      <c r="F95" s="55"/>
      <c r="G95" s="55"/>
      <c r="H95" s="55">
        <v>60</v>
      </c>
      <c r="I95" s="44">
        <f t="shared" si="2"/>
        <v>60</v>
      </c>
      <c r="J95" s="34">
        <f>VLOOKUP(A95,'GIA BAN'!B91:F187,5,0)*I95</f>
        <v>1110000</v>
      </c>
    </row>
    <row r="96" spans="1:10" ht="22.5" hidden="1" customHeight="1" x14ac:dyDescent="0.25">
      <c r="A96" s="9"/>
      <c r="B96" s="10" t="s">
        <v>215</v>
      </c>
      <c r="C96" s="53"/>
      <c r="D96" s="55"/>
      <c r="E96" s="55"/>
      <c r="F96" s="55"/>
      <c r="G96" s="55"/>
      <c r="H96" s="55"/>
      <c r="I96" s="44">
        <f t="shared" si="2"/>
        <v>0</v>
      </c>
      <c r="J96" s="34"/>
    </row>
    <row r="97" spans="1:10" ht="22.5" hidden="1" customHeight="1" x14ac:dyDescent="0.25">
      <c r="A97" s="15" t="s">
        <v>114</v>
      </c>
      <c r="B97" s="14" t="str">
        <f>VLOOKUP(A97,'GIA BAN'!B93:F174,2,0)</f>
        <v>Bánh phồng sữa</v>
      </c>
      <c r="C97" s="53" t="str">
        <f>VLOOKUP(A97,'GIA BAN'!B93:F174,3,0)</f>
        <v>350gr</v>
      </c>
      <c r="D97" s="55"/>
      <c r="E97" s="55"/>
      <c r="F97" s="55"/>
      <c r="G97" s="55"/>
      <c r="H97" s="55"/>
      <c r="I97" s="44">
        <f t="shared" si="2"/>
        <v>0</v>
      </c>
      <c r="J97" s="34">
        <f>VLOOKUP(A97,'GIA BAN'!B93:F189,5,0)*I97</f>
        <v>0</v>
      </c>
    </row>
    <row r="98" spans="1:10" ht="22.5" hidden="1" customHeight="1" x14ac:dyDescent="0.25">
      <c r="A98" s="15" t="s">
        <v>116</v>
      </c>
      <c r="B98" s="14" t="str">
        <f>VLOOKUP(A98,'GIA BAN'!B94:F175,2,0)</f>
        <v>Bánh phồng sữa - sầu riêng (đặc biệt)</v>
      </c>
      <c r="C98" s="53" t="str">
        <f>VLOOKUP(A98,'GIA BAN'!B94:F175,3,0)</f>
        <v>450gr</v>
      </c>
      <c r="D98" s="55"/>
      <c r="E98" s="55"/>
      <c r="F98" s="55"/>
      <c r="G98" s="55"/>
      <c r="H98" s="55"/>
      <c r="I98" s="44">
        <f t="shared" si="2"/>
        <v>0</v>
      </c>
      <c r="J98" s="34">
        <f>VLOOKUP(A98,'GIA BAN'!B94:F190,5,0)*I98</f>
        <v>0</v>
      </c>
    </row>
    <row r="99" spans="1:10" ht="22.5" hidden="1" customHeight="1" x14ac:dyDescent="0.25">
      <c r="A99" s="81" t="s">
        <v>177</v>
      </c>
      <c r="B99" s="14" t="str">
        <f>VLOOKUP(A99,'GIA BAN'!B95:F176,2,0)</f>
        <v>Hộp quà tết</v>
      </c>
      <c r="C99" s="53" t="str">
        <f>VLOOKUP(A99,'GIA BAN'!B95:F176,3,0)</f>
        <v>300gr</v>
      </c>
      <c r="D99" s="55"/>
      <c r="E99" s="55"/>
      <c r="F99" s="55"/>
      <c r="G99" s="55"/>
      <c r="H99" s="55"/>
      <c r="I99" s="44">
        <f t="shared" si="2"/>
        <v>0</v>
      </c>
      <c r="J99" s="34">
        <f>VLOOKUP(A99,'GIA BAN'!B95:F191,5,0)*I99</f>
        <v>0</v>
      </c>
    </row>
    <row r="100" spans="1:10" ht="22.5" hidden="1" customHeight="1" x14ac:dyDescent="0.25">
      <c r="A100" s="81" t="s">
        <v>130</v>
      </c>
      <c r="B100" s="14" t="str">
        <f>VLOOKUP(A100,'GIA BAN'!B96:F177,2,0)</f>
        <v>Nước màu dừa (chai nhỏ)</v>
      </c>
      <c r="C100" s="53" t="str">
        <f>VLOOKUP(A100,'GIA BAN'!B96:F177,3,0)</f>
        <v>250gr</v>
      </c>
      <c r="D100" s="55"/>
      <c r="E100" s="55"/>
      <c r="F100" s="55"/>
      <c r="G100" s="55"/>
      <c r="H100" s="55"/>
      <c r="I100" s="44">
        <f t="shared" si="2"/>
        <v>0</v>
      </c>
      <c r="J100" s="34">
        <f>VLOOKUP(A100,'GIA BAN'!B96:F192,5,0)*I100</f>
        <v>0</v>
      </c>
    </row>
    <row r="101" spans="1:10" ht="22.5" hidden="1" customHeight="1" x14ac:dyDescent="0.25">
      <c r="A101" s="81" t="s">
        <v>132</v>
      </c>
      <c r="B101" s="14" t="str">
        <f>VLOOKUP(A101,'GIA BAN'!B97:F178,2,0)</f>
        <v>Kẹo tổng hợp (xá)</v>
      </c>
      <c r="C101" s="53" t="str">
        <f>VLOOKUP(A101,'GIA BAN'!B97:F178,3,0)</f>
        <v>1 kg</v>
      </c>
      <c r="D101" s="55"/>
      <c r="E101" s="55"/>
      <c r="F101" s="55"/>
      <c r="G101" s="55"/>
      <c r="H101" s="55"/>
      <c r="I101" s="44">
        <f t="shared" si="2"/>
        <v>0</v>
      </c>
      <c r="J101" s="34">
        <f>VLOOKUP(A101,'GIA BAN'!B97:F193,5,0)*I101</f>
        <v>0</v>
      </c>
    </row>
    <row r="102" spans="1:10" ht="22.5" hidden="1" customHeight="1" x14ac:dyDescent="0.25">
      <c r="A102" s="81" t="s">
        <v>134</v>
      </c>
      <c r="B102" s="14" t="str">
        <f>VLOOKUP(A102,'GIA BAN'!B98:F179,2,0)</f>
        <v>Kẹo tổng hợp (túi)</v>
      </c>
      <c r="C102" s="53" t="str">
        <f>VLOOKUP(A102,'GIA BAN'!B98:F179,3,0)</f>
        <v>200gr</v>
      </c>
      <c r="D102" s="55"/>
      <c r="E102" s="55"/>
      <c r="F102" s="55"/>
      <c r="G102" s="55"/>
      <c r="H102" s="55"/>
      <c r="I102" s="44">
        <f t="shared" si="2"/>
        <v>0</v>
      </c>
      <c r="J102" s="34">
        <f>VLOOKUP(A102,'GIA BAN'!B98:F194,5,0)*I102</f>
        <v>0</v>
      </c>
    </row>
    <row r="103" spans="1:10" ht="22.5" hidden="1" customHeight="1" x14ac:dyDescent="0.25">
      <c r="A103" s="81" t="s">
        <v>136</v>
      </c>
      <c r="B103" s="14" t="str">
        <f>VLOOKUP(A103,'GIA BAN'!B99:F180,2,0)</f>
        <v>Kẹo tổng hợp (túi)</v>
      </c>
      <c r="C103" s="53" t="str">
        <f>VLOOKUP(A103,'GIA BAN'!B99:F180,3,0)</f>
        <v>500gr</v>
      </c>
      <c r="D103" s="55"/>
      <c r="E103" s="55"/>
      <c r="F103" s="55"/>
      <c r="G103" s="55"/>
      <c r="H103" s="55"/>
      <c r="I103" s="44">
        <f t="shared" si="2"/>
        <v>0</v>
      </c>
      <c r="J103" s="34">
        <f>VLOOKUP(A103,'GIA BAN'!B99:F195,5,0)*I103</f>
        <v>0</v>
      </c>
    </row>
    <row r="104" spans="1:10" ht="25.5" x14ac:dyDescent="0.25">
      <c r="A104" s="24"/>
      <c r="B104" s="24"/>
      <c r="C104" s="25"/>
      <c r="D104" s="23"/>
      <c r="E104" s="23"/>
      <c r="F104" s="23"/>
      <c r="G104" s="23"/>
      <c r="H104" s="23"/>
      <c r="I104" s="23">
        <f t="shared" ref="I104:J104" si="3">SUM(I8:I103)</f>
        <v>5860</v>
      </c>
      <c r="J104" s="23">
        <f t="shared" si="3"/>
        <v>118795000</v>
      </c>
    </row>
  </sheetData>
  <autoFilter ref="A6:J104">
    <filterColumn colId="8">
      <filters>
        <filter val="1,020"/>
        <filter val="1,140"/>
        <filter val="120"/>
        <filter val="150"/>
        <filter val="160"/>
        <filter val="180"/>
        <filter val="200"/>
        <filter val="320"/>
        <filter val="350"/>
        <filter val="5,860"/>
        <filter val="50"/>
        <filter val="550"/>
        <filter val="60"/>
        <filter val="630"/>
      </filters>
    </filterColumn>
  </autoFilter>
  <mergeCells count="4">
    <mergeCell ref="A4:A5"/>
    <mergeCell ref="B4:B5"/>
    <mergeCell ref="C4:C5"/>
    <mergeCell ref="I4:J4"/>
  </mergeCells>
  <pageMargins left="0" right="0" top="0" bottom="0" header="0" footer="0"/>
  <pageSetup scale="9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GIA XUONG</vt:lpstr>
      <vt:lpstr>GIA BAN</vt:lpstr>
      <vt:lpstr>BANG TONG HOP</vt:lpstr>
      <vt:lpstr>SO VP</vt:lpstr>
      <vt:lpstr>SO BAN HCM</vt:lpstr>
      <vt:lpstr>SO BAN MIEN TAY</vt:lpstr>
      <vt:lpstr>SO BAN MIEN DONG</vt:lpstr>
      <vt:lpstr>SO BAN TAY NGUYEN</vt:lpstr>
      <vt:lpstr>SO BAN MIEN TRUNG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2018-04-30T02:25:13Z</dcterms:created>
  <dcterms:modified xsi:type="dcterms:W3CDTF">2020-05-09T03:00:13Z</dcterms:modified>
</cp:coreProperties>
</file>