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CoreStrategy" sheetId="1" r:id="rId1"/>
    <sheet name="Backing" sheetId="2" r:id="rId2"/>
    <sheet name="2022-2024 results" sheetId="3" r:id="rId3"/>
    <sheet name="Industry Consideration" sheetId="4" r:id="rId4"/>
    <sheet name="scoring theory" sheetId="5" r:id="rId5"/>
    <sheet name="home depot test" sheetId="6" r:id="rId6"/>
    <sheet name="&lt;TICKER&gt; Results" sheetId="7" r:id="rId7"/>
    <sheet name="nvda test" sheetId="8" r:id="rId8"/>
    <sheet name="AMZN Results" sheetId="9" r:id="rId9"/>
    <sheet name="NVDA Results" sheetId="10" r:id="rId10"/>
    <sheet name="AAPL Results" sheetId="11" r:id="rId11"/>
    <sheet name="TSLA Results" sheetId="12" r:id="rId12"/>
    <sheet name="GOOGL Results" sheetId="13" r:id="rId13"/>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6">
    <numFmt numFmtId="43" formatCode="_(* #,##0.00_);_(* \(#,##0.00\);_(* &quot;-&quot;??_);_(@_)"/>
    <numFmt numFmtId="44" formatCode="_(&quot;$&quot;* #,##0.00_);_(&quot;$&quot;* \(#,##0.00\);_(&quot;$&quot;* &quot;-&quot;??_);_(@_)"/>
    <numFmt numFmtId="56" formatCode="&quot;上午/下午 &quot;hh&quot;時&quot;mm&quot;分&quot;ss&quot;秒 &quot;"/>
    <numFmt numFmtId="164" formatCode="_(* #,##0_);_(* \(#,##0\);_(* &quot;-&quot;??_);_(@_)"/>
    <numFmt numFmtId="165" formatCode="0.0%"/>
    <numFmt numFmtId="166" formatCode="&quot;$&quot;#,##0.0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rightToLeft="0"/>
  </sheetViews>
  <sheetData/>
  <pageMargins left="0.7" right="0.7" top="0.75" bottom="0.75" header="0.3" footer="0.3"/>
  <ignoredErrors>
    <ignoredError numberStoredAsText="1" sqref="A1"/>
  </ignoredErrors>
</worksheet>
</file>

<file path=xl/worksheets/sheet10.xml><?xml version="1.0" encoding="utf-8"?>
<worksheet xmlns="http://schemas.openxmlformats.org/spreadsheetml/2006/main" xmlns:r="http://schemas.openxmlformats.org/officeDocument/2006/relationships">
  <dimension ref="A2:G32"/>
  <sheetViews>
    <sheetView workbookViewId="0" rightToLeft="0"/>
  </sheetViews>
  <sheetData>
    <row r="2">
      <c r="A2" t="str">
        <v>Balance Sheet</v>
      </c>
      <c r="B2" t="str">
        <v>Date 1</v>
      </c>
      <c r="C2" t="str">
        <v>2024-01-31</v>
      </c>
      <c r="D2" t="str">
        <v>2023-01-31</v>
      </c>
      <c r="E2" t="str">
        <v>2022-01-31</v>
      </c>
      <c r="F2" t="str">
        <v>2021-01-31</v>
      </c>
    </row>
    <row r="3">
      <c r="A3" t="str">
        <v>inventory</v>
      </c>
      <c r="C3" t="str">
        <v>5282000000</v>
      </c>
      <c r="D3" t="str">
        <v>5159000000</v>
      </c>
      <c r="E3" t="str">
        <v>2605000000</v>
      </c>
      <c r="F3" t="str">
        <v>1826000000</v>
      </c>
    </row>
    <row r="4">
      <c r="A4" t="str">
        <v>ppe</v>
      </c>
      <c r="C4" t="str">
        <v>5260000000</v>
      </c>
      <c r="D4" t="str">
        <v>4845000000</v>
      </c>
      <c r="E4" t="str">
        <v>3607000000</v>
      </c>
      <c r="F4" t="str">
        <v>2856000000</v>
      </c>
    </row>
    <row r="5">
      <c r="A5" t="str">
        <v>goodwill</v>
      </c>
      <c r="C5" t="str">
        <v>4430000000</v>
      </c>
      <c r="D5" t="str">
        <v>4372000000</v>
      </c>
      <c r="E5" t="str">
        <v>4349000000</v>
      </c>
      <c r="F5" t="str">
        <v>4193000000</v>
      </c>
    </row>
    <row r="6">
      <c r="A6" t="str">
        <v>total assets</v>
      </c>
      <c r="C6" t="str">
        <v>65728000000</v>
      </c>
      <c r="D6" t="str">
        <v>41182000000</v>
      </c>
      <c r="E6" t="str">
        <v>44187000000</v>
      </c>
      <c r="F6" t="str">
        <v>28791000000</v>
      </c>
    </row>
    <row r="7">
      <c r="A7" t="str">
        <v>current liabilities</v>
      </c>
      <c r="C7" t="str">
        <v>10631000000</v>
      </c>
      <c r="D7" t="str">
        <v>6563000000</v>
      </c>
      <c r="E7" t="str">
        <v>4335000000</v>
      </c>
      <c r="F7" t="str">
        <v>3925000000</v>
      </c>
    </row>
    <row r="8">
      <c r="A8" t="str">
        <v>long term debt</v>
      </c>
      <c r="C8" t="str">
        <v>12119000000</v>
      </c>
      <c r="D8" t="str">
        <v>12518000000</v>
      </c>
      <c r="E8" t="str">
        <v>13240000000</v>
      </c>
      <c r="F8" t="str">
        <v>7973000000</v>
      </c>
    </row>
    <row r="9">
      <c r="A9" t="str">
        <v>total liabilities</v>
      </c>
      <c r="C9" t="str">
        <v>22750000000</v>
      </c>
      <c r="D9" t="str">
        <v>19081000000</v>
      </c>
      <c r="E9" t="str">
        <v>17575000000</v>
      </c>
      <c r="F9" t="str">
        <v>11898000000</v>
      </c>
    </row>
    <row r="10">
      <c r="A10" t="str">
        <v xml:space="preserve">treasury stock </v>
      </c>
      <c r="C10" t="str">
        <v/>
      </c>
      <c r="D10" t="str">
        <v/>
      </c>
      <c r="E10" t="str">
        <v/>
      </c>
      <c r="F10" t="str">
        <v>10756000000</v>
      </c>
    </row>
    <row r="11">
      <c r="A11" t="str">
        <v>preferred stock</v>
      </c>
      <c r="C11" t="str">
        <v/>
      </c>
      <c r="D11" t="str">
        <v/>
      </c>
      <c r="E11" t="str">
        <v/>
      </c>
      <c r="F11" t="str">
        <v/>
      </c>
    </row>
    <row r="12">
      <c r="A12" t="str">
        <v>retained earnings</v>
      </c>
      <c r="C12" t="str">
        <v>29817000000</v>
      </c>
      <c r="D12" t="str">
        <v>10171000000</v>
      </c>
      <c r="E12" t="str">
        <v>16235000000</v>
      </c>
      <c r="F12" t="str">
        <v>18908000000</v>
      </c>
    </row>
    <row r="13">
      <c r="A13" t="str">
        <v>total equity</v>
      </c>
      <c r="C13" t="str">
        <v>42978000000</v>
      </c>
      <c r="D13" t="str">
        <v>22101000000</v>
      </c>
      <c r="E13" t="str">
        <v>26612000000</v>
      </c>
      <c r="F13" t="str">
        <v>16893000000</v>
      </c>
    </row>
    <row r="14">
      <c r="A14" t="str">
        <v>Profit/Loss</v>
      </c>
    </row>
    <row r="15">
      <c r="A15" t="str">
        <v>r&amp;d</v>
      </c>
      <c r="C15" t="str">
        <v>8675000000</v>
      </c>
      <c r="D15" t="str">
        <v>7339000000</v>
      </c>
      <c r="E15" t="str">
        <v>5268000000</v>
      </c>
      <c r="F15" t="str">
        <v>3924000000</v>
      </c>
    </row>
    <row r="16">
      <c r="A16" t="str">
        <v>Cash Flow Statement</v>
      </c>
    </row>
    <row r="17">
      <c r="A17" t="str">
        <v>net operating cash flow</v>
      </c>
      <c r="C17" t="str">
        <v>28090000000</v>
      </c>
      <c r="D17" t="str">
        <v>5641000000</v>
      </c>
      <c r="E17" t="str">
        <v>9108000000</v>
      </c>
      <c r="F17" t="str">
        <v>5822000000</v>
      </c>
    </row>
    <row r="19">
      <c r="A19" t="str">
        <v>Parameter</v>
      </c>
      <c r="B19" t="str">
        <v>2024 result</v>
      </c>
      <c r="C19" t="str">
        <v>2023 result</v>
      </c>
      <c r="D19" t="str">
        <v>2022 result</v>
      </c>
      <c r="E19" t="str">
        <v>2021 result</v>
      </c>
      <c r="F19" t="str">
        <v>SCORE</v>
      </c>
    </row>
    <row r="20">
      <c r="A20" t="str">
        <v>1. Inventory &amp; Net Earnings</v>
      </c>
      <c r="B20" t="str">
        <v>Explaination:</v>
      </c>
    </row>
    <row r="21">
      <c r="A21" t="str">
        <v>a. Inventory</v>
      </c>
      <c r="B21" t="str">
        <v>Fail</v>
      </c>
      <c r="C21" t="str">
        <v>Fail</v>
      </c>
      <c r="D21" t="str">
        <v>Fail</v>
      </c>
      <c r="E21">
        <v>0</v>
      </c>
      <c r="F21" t="str">
        <v>looking for a steady rise (TODO: z score maybe to detect spike)</v>
      </c>
    </row>
    <row r="22">
      <c r="A22" t="str">
        <v>b. Net Op. Cash Flow</v>
      </c>
      <c r="B22" t="str">
        <v>Fail</v>
      </c>
      <c r="C22" t="str">
        <v>Fail</v>
      </c>
      <c r="D22" t="str">
        <v>Fail</v>
      </c>
      <c r="E22">
        <v>0</v>
      </c>
      <c r="F22" t="str">
        <v>looking for a steady rise</v>
      </c>
    </row>
    <row r="23">
      <c r="A23" t="str">
        <v>2. Earning Power</v>
      </c>
      <c r="B23" t="str">
        <v>Fail</v>
      </c>
      <c r="C23" t="str">
        <v>Fail</v>
      </c>
      <c r="D23" t="str">
        <v>Fail</v>
      </c>
      <c r="E23" t="str">
        <v>Fail</v>
      </c>
      <c r="F23">
        <v>0</v>
      </c>
      <c r="G23" t="str">
        <v>can net op. cash flow cover the same year's current liabilities</v>
      </c>
    </row>
    <row r="24">
      <c r="A24" t="str">
        <v>3. PPE</v>
      </c>
      <c r="B24" t="str">
        <v>measures how efficiently the company's net op. cash flow covers its investments in PPE. Higher ratio indicates strong cash generation relative to capital investments needed</v>
      </c>
    </row>
    <row r="25">
      <c r="A25" t="str">
        <v>4. Return on Total Assets</v>
      </c>
      <c r="B25" t="str">
        <v>how much cash Is produced in proportion to the company's total assets at the time. Asset to Cash conversion rate (low 0% - 10%, good 11% - 17%, great 17%+)</v>
      </c>
    </row>
    <row r="26">
      <c r="A26" t="str">
        <v>5. Long Term Debt</v>
      </c>
      <c r="B26" t="str">
        <v>how much long term debt in proportion to their total assets in a given year (What % of the assets are still being paid off) - 50% or less</v>
      </c>
    </row>
    <row r="27">
      <c r="A27" t="str">
        <v>6. Debt to Shareholder's Equity Ratio</v>
      </c>
      <c r="B27" t="str">
        <v>what percent of the company's operations is financed through debt (good &lt; 100%, great &lt; 80%)</v>
      </c>
    </row>
    <row r="28">
      <c r="A28" t="str">
        <v>7. Preferred stock</v>
      </c>
      <c r="B28" t="str">
        <v>Pass</v>
      </c>
      <c r="C28" t="str">
        <v>Pass</v>
      </c>
      <c r="D28" t="str">
        <v>Pass</v>
      </c>
      <c r="E28" t="str">
        <v>Pass</v>
      </c>
      <c r="F28">
        <v>400</v>
      </c>
      <c r="G28" t="str">
        <v>preferred stock is super expensive; companies should avoid unless it's in best interest</v>
      </c>
    </row>
    <row r="29">
      <c r="A29" t="str">
        <v>8. Retained Earnings</v>
      </c>
      <c r="B29" t="str">
        <v>good &gt;= 7%, above avg. &gt;= 13.5%, great &gt;= 17%</v>
      </c>
    </row>
    <row r="30">
      <c r="A30" t="str">
        <v>9. Treasury Stock</v>
      </c>
      <c r="B30" t="str">
        <v>Fail</v>
      </c>
      <c r="C30" t="str">
        <v>Fail</v>
      </c>
      <c r="D30" t="str">
        <v>Fail</v>
      </c>
      <c r="E30" t="str">
        <v>Fail</v>
      </c>
      <c r="F30">
        <v>0</v>
      </c>
      <c r="G30" t="str">
        <v>treasury stock is when a comp. buys their shares back; great indicator that the company has free funds to invest back into the company</v>
      </c>
    </row>
    <row r="31">
      <c r="A31" t="str">
        <v>10. Return on Shareholder's Equity</v>
      </c>
      <c r="B31" t="str">
        <v>ideal &gt;= 23%; a company that can turn equity into cash has better liquitidy and financial freedom to meet short term obligations/unexpected expenses, new oppurtunities</v>
      </c>
    </row>
    <row r="32">
      <c r="A32" t="str">
        <v>11. Goodwill</v>
      </c>
      <c r="B32" t="str">
        <v>Fail</v>
      </c>
      <c r="C32">
        <v>0</v>
      </c>
      <c r="D32" t="str">
        <v>increase indicates the company is making acquisitions for more than the entity's fair value meaning they paid a premium for strategic value or growth potential</v>
      </c>
    </row>
  </sheetData>
  <ignoredErrors>
    <ignoredError numberStoredAsText="1" sqref="A2:G32"/>
  </ignoredErrors>
</worksheet>
</file>

<file path=xl/worksheets/sheet11.xml><?xml version="1.0" encoding="utf-8"?>
<worksheet xmlns="http://schemas.openxmlformats.org/spreadsheetml/2006/main" xmlns:r="http://schemas.openxmlformats.org/officeDocument/2006/relationships">
  <dimension ref="A2:G32"/>
  <sheetViews>
    <sheetView workbookViewId="0" rightToLeft="0"/>
  </sheetViews>
  <sheetData>
    <row r="2">
      <c r="A2" t="str">
        <v>Balance Sheet</v>
      </c>
      <c r="B2" t="str">
        <v>Date 1</v>
      </c>
      <c r="C2" t="str">
        <v>2023-09-30</v>
      </c>
      <c r="D2" t="str">
        <v>2022-09-30</v>
      </c>
      <c r="E2" t="str">
        <v>2021-09-30</v>
      </c>
      <c r="F2" t="str">
        <v>2020-09-30</v>
      </c>
    </row>
    <row r="3">
      <c r="A3" t="str">
        <v>inventory</v>
      </c>
      <c r="C3" t="str">
        <v>6331000000</v>
      </c>
      <c r="D3" t="str">
        <v>4946000000</v>
      </c>
      <c r="E3" t="str">
        <v>6580000000</v>
      </c>
      <c r="F3" t="str">
        <v>4061000000</v>
      </c>
    </row>
    <row r="4">
      <c r="A4" t="str">
        <v>ppe</v>
      </c>
      <c r="C4" t="str">
        <v>54376000000</v>
      </c>
      <c r="D4" t="str">
        <v>52534000000</v>
      </c>
      <c r="E4" t="str">
        <v>49527000000</v>
      </c>
      <c r="F4" t="str">
        <v>45336000000</v>
      </c>
    </row>
    <row r="5">
      <c r="A5" t="str">
        <v>goodwill</v>
      </c>
      <c r="C5" t="str">
        <v/>
      </c>
      <c r="D5" t="str">
        <v/>
      </c>
      <c r="E5" t="str">
        <v/>
      </c>
      <c r="F5" t="str">
        <v/>
      </c>
    </row>
    <row r="6">
      <c r="A6" t="str">
        <v>total assets</v>
      </c>
      <c r="C6" t="str">
        <v>352583000000</v>
      </c>
      <c r="D6" t="str">
        <v>352755000000</v>
      </c>
      <c r="E6" t="str">
        <v>351002000000</v>
      </c>
      <c r="F6" t="str">
        <v>323888000000</v>
      </c>
    </row>
    <row r="7">
      <c r="A7" t="str">
        <v>current liabilities</v>
      </c>
      <c r="C7" t="str">
        <v>145308000000</v>
      </c>
      <c r="D7" t="str">
        <v>153982000000</v>
      </c>
      <c r="E7" t="str">
        <v>125481000000</v>
      </c>
      <c r="F7" t="str">
        <v>105392000000</v>
      </c>
    </row>
    <row r="8">
      <c r="A8" t="str">
        <v>long term debt</v>
      </c>
      <c r="C8" t="str">
        <v>145129000000</v>
      </c>
      <c r="D8" t="str">
        <v>148101000000</v>
      </c>
      <c r="E8" t="str">
        <v>162431000000</v>
      </c>
      <c r="F8" t="str">
        <v>153157000000</v>
      </c>
    </row>
    <row r="9">
      <c r="A9" t="str">
        <v>total liabilities</v>
      </c>
      <c r="C9" t="str">
        <v>290437000000</v>
      </c>
      <c r="D9" t="str">
        <v>302083000000</v>
      </c>
      <c r="E9" t="str">
        <v>287912000000</v>
      </c>
      <c r="F9" t="str">
        <v>258549000000</v>
      </c>
    </row>
    <row r="10">
      <c r="A10" t="str">
        <v xml:space="preserve">treasury stock </v>
      </c>
      <c r="C10" t="str">
        <v/>
      </c>
      <c r="D10" t="str">
        <v/>
      </c>
      <c r="E10" t="str">
        <v/>
      </c>
      <c r="F10" t="str">
        <v/>
      </c>
    </row>
    <row r="11">
      <c r="A11" t="str">
        <v>preferred stock</v>
      </c>
      <c r="C11" t="str">
        <v/>
      </c>
      <c r="D11" t="str">
        <v/>
      </c>
      <c r="E11" t="str">
        <v/>
      </c>
      <c r="F11" t="str">
        <v/>
      </c>
    </row>
    <row r="12">
      <c r="A12" t="str">
        <v>retained earnings</v>
      </c>
      <c r="C12" t="str">
        <v>-214000000</v>
      </c>
      <c r="D12" t="str">
        <v>-3068000000</v>
      </c>
      <c r="E12" t="str">
        <v>5562000000</v>
      </c>
      <c r="F12" t="str">
        <v>14966000000</v>
      </c>
    </row>
    <row r="13">
      <c r="A13" t="str">
        <v>total equity</v>
      </c>
      <c r="C13" t="str">
        <v>62146000000</v>
      </c>
      <c r="D13" t="str">
        <v>50672000000</v>
      </c>
      <c r="E13" t="str">
        <v>63090000000</v>
      </c>
      <c r="F13" t="str">
        <v>65339000000</v>
      </c>
    </row>
    <row r="14">
      <c r="A14" t="str">
        <v>Profit/Loss</v>
      </c>
    </row>
    <row r="15">
      <c r="A15" t="str">
        <v>r&amp;d</v>
      </c>
      <c r="C15" t="str">
        <v>29915000000</v>
      </c>
      <c r="D15" t="str">
        <v>26251000000</v>
      </c>
      <c r="E15" t="str">
        <v>21914000000</v>
      </c>
      <c r="F15" t="str">
        <v>18752000000</v>
      </c>
    </row>
    <row r="16">
      <c r="A16" t="str">
        <v>Cash Flow Statement</v>
      </c>
    </row>
    <row r="17">
      <c r="A17" t="str">
        <v>net operating cash flow</v>
      </c>
      <c r="C17" t="str">
        <v>110543000000</v>
      </c>
      <c r="D17" t="str">
        <v>122151000000</v>
      </c>
      <c r="E17" t="str">
        <v>104038000000</v>
      </c>
      <c r="F17" t="str">
        <v>80674000000</v>
      </c>
    </row>
    <row r="19">
      <c r="A19" t="str">
        <v>Parameter</v>
      </c>
      <c r="B19" t="str">
        <v>2024 result</v>
      </c>
      <c r="C19" t="str">
        <v>2023 result</v>
      </c>
      <c r="D19" t="str">
        <v>2022 result</v>
      </c>
      <c r="E19" t="str">
        <v>2021 result</v>
      </c>
      <c r="F19" t="str">
        <v>SCORE</v>
      </c>
    </row>
    <row r="20">
      <c r="A20" t="str">
        <v>1. Inventory &amp; Net Earnings</v>
      </c>
      <c r="B20" t="str">
        <v>Explaination:</v>
      </c>
    </row>
    <row r="21">
      <c r="A21" t="str">
        <v>a. Inventory</v>
      </c>
      <c r="B21" t="str">
        <v>Fail</v>
      </c>
      <c r="C21" t="str">
        <v>Fail</v>
      </c>
      <c r="D21" t="str">
        <v>Fail</v>
      </c>
      <c r="E21">
        <v>0</v>
      </c>
      <c r="F21" t="str">
        <v>looking for a steady rise (TODO: z score maybe to detect spike)</v>
      </c>
    </row>
    <row r="22">
      <c r="A22" t="str">
        <v>b. Net Op. Cash Flow</v>
      </c>
      <c r="B22" t="str">
        <v>Fail</v>
      </c>
      <c r="C22" t="str">
        <v>Fail</v>
      </c>
      <c r="D22" t="str">
        <v>Fail</v>
      </c>
      <c r="E22">
        <v>0</v>
      </c>
      <c r="F22" t="str">
        <v>looking for a steady rise</v>
      </c>
    </row>
    <row r="23">
      <c r="A23" t="str">
        <v>2. Earning Power</v>
      </c>
      <c r="B23" t="str">
        <v>Fail</v>
      </c>
      <c r="C23" t="str">
        <v>Fail</v>
      </c>
      <c r="D23" t="str">
        <v>Fail</v>
      </c>
      <c r="E23" t="str">
        <v>Fail</v>
      </c>
      <c r="F23">
        <v>0</v>
      </c>
      <c r="G23" t="str">
        <v>can net op. cash flow cover the same year's current liabilities</v>
      </c>
    </row>
    <row r="24">
      <c r="A24" t="str">
        <v>3. PPE</v>
      </c>
      <c r="B24" t="str">
        <v>measures how efficiently the company's net op. cash flow covers its investments in PPE. Higher ratio indicates strong cash generation relative to capital investments needed</v>
      </c>
    </row>
    <row r="25">
      <c r="A25" t="str">
        <v>4. Return on Total Assets</v>
      </c>
      <c r="B25" t="str">
        <v>how much cash Is produced in proportion to the company's total assets at the time. Asset to Cash conversion rate (low 0% - 10%, good 11% - 17%, great 17%+)</v>
      </c>
    </row>
    <row r="26">
      <c r="A26" t="str">
        <v>5. Long Term Debt</v>
      </c>
      <c r="B26" t="str">
        <v>how much long term debt in proportion to their total assets in a given year (What % of the assets are still being paid off) - 50% or less</v>
      </c>
    </row>
    <row r="27">
      <c r="A27" t="str">
        <v>6. Debt to Shareholder's Equity Ratio</v>
      </c>
      <c r="B27" t="str">
        <v>what percent of the company's operations is financed through debt (good &lt; 100%, great &lt; 80%)</v>
      </c>
    </row>
    <row r="28">
      <c r="A28" t="str">
        <v>7. Preferred stock</v>
      </c>
      <c r="B28" t="str">
        <v>Pass</v>
      </c>
      <c r="C28" t="str">
        <v>Pass</v>
      </c>
      <c r="D28" t="str">
        <v>Pass</v>
      </c>
      <c r="E28" t="str">
        <v>Pass</v>
      </c>
      <c r="F28">
        <v>400</v>
      </c>
      <c r="G28" t="str">
        <v>preferred stock is super expensive; companies should avoid unless it's in best interest</v>
      </c>
    </row>
    <row r="29">
      <c r="A29" t="str">
        <v>8. Retained Earnings</v>
      </c>
      <c r="B29" t="str">
        <v>good &gt;= 7%, above avg. &gt;= 13.5%, great &gt;= 17%</v>
      </c>
    </row>
    <row r="30">
      <c r="A30" t="str">
        <v>9. Treasury Stock</v>
      </c>
      <c r="B30" t="str">
        <v>Fail</v>
      </c>
      <c r="C30" t="str">
        <v>Fail</v>
      </c>
      <c r="D30" t="str">
        <v>Fail</v>
      </c>
      <c r="E30" t="str">
        <v>Fail</v>
      </c>
      <c r="F30">
        <v>0</v>
      </c>
      <c r="G30" t="str">
        <v>treasury stock is when a comp. buys their shares back; great indicator that the company has free funds to invest back into the company</v>
      </c>
    </row>
    <row r="31">
      <c r="A31" t="str">
        <v>10. Return on Shareholder's Equity</v>
      </c>
      <c r="B31" t="str">
        <v>ideal &gt;= 23%; a company that can turn equity into cash has better liquitidy and financial freedom to meet short term obligations/unexpected expenses, new oppurtunities</v>
      </c>
    </row>
    <row r="32">
      <c r="A32" t="str">
        <v>11. Goodwill</v>
      </c>
      <c r="B32" t="str">
        <v>Fail</v>
      </c>
      <c r="C32">
        <v>0</v>
      </c>
      <c r="D32" t="str">
        <v>increase indicates the company is making acquisitions for more than the entity's fair value meaning they paid a premium for strategic value or growth potential</v>
      </c>
    </row>
  </sheetData>
  <ignoredErrors>
    <ignoredError numberStoredAsText="1" sqref="A2:G32"/>
  </ignoredErrors>
</worksheet>
</file>

<file path=xl/worksheets/sheet12.xml><?xml version="1.0" encoding="utf-8"?>
<worksheet xmlns="http://schemas.openxmlformats.org/spreadsheetml/2006/main" xmlns:r="http://schemas.openxmlformats.org/officeDocument/2006/relationships">
  <dimension ref="A2:G32"/>
  <sheetViews>
    <sheetView workbookViewId="0" rightToLeft="0"/>
  </sheetViews>
  <sheetData>
    <row r="2">
      <c r="A2" t="str">
        <v>Balance Sheet</v>
      </c>
      <c r="B2" t="str">
        <v>Date 1</v>
      </c>
      <c r="C2" t="str">
        <v>2023-12-31</v>
      </c>
      <c r="D2" t="str">
        <v>2022-12-31</v>
      </c>
      <c r="E2" t="str">
        <v>2021-12-31</v>
      </c>
      <c r="F2" t="str">
        <v>2020-12-31</v>
      </c>
    </row>
    <row r="3">
      <c r="A3" t="str">
        <v>inventory</v>
      </c>
      <c r="C3" t="str">
        <v>13626000000</v>
      </c>
      <c r="D3" t="str">
        <v>12839000000</v>
      </c>
      <c r="E3" t="str">
        <v>5757000000</v>
      </c>
      <c r="F3" t="str">
        <v>4101000000</v>
      </c>
    </row>
    <row r="4">
      <c r="A4" t="str">
        <v>ppe</v>
      </c>
      <c r="C4" t="str">
        <v>45123000000</v>
      </c>
      <c r="D4" t="str">
        <v>36635000000</v>
      </c>
      <c r="E4" t="str">
        <v>31172000000</v>
      </c>
      <c r="F4" t="str">
        <v>23378000000</v>
      </c>
    </row>
    <row r="5">
      <c r="A5" t="str">
        <v>goodwill</v>
      </c>
      <c r="C5" t="str">
        <v>253000000</v>
      </c>
      <c r="D5" t="str">
        <v>194000000</v>
      </c>
      <c r="E5" t="str">
        <v>200000000</v>
      </c>
      <c r="F5" t="str">
        <v>207000000</v>
      </c>
    </row>
    <row r="6">
      <c r="A6" t="str">
        <v>total assets</v>
      </c>
      <c r="C6" t="str">
        <v>106618000000</v>
      </c>
      <c r="D6" t="str">
        <v>82338000000</v>
      </c>
      <c r="E6" t="str">
        <v>62131000000</v>
      </c>
      <c r="F6" t="str">
        <v>52148000000</v>
      </c>
    </row>
    <row r="7">
      <c r="A7" t="str">
        <v>current liabilities</v>
      </c>
      <c r="C7" t="str">
        <v>28748000000</v>
      </c>
      <c r="D7" t="str">
        <v>26709000000</v>
      </c>
      <c r="E7" t="str">
        <v>19705000000</v>
      </c>
      <c r="F7" t="str">
        <v>14248000000</v>
      </c>
    </row>
    <row r="8">
      <c r="A8" t="str">
        <v>long term debt</v>
      </c>
      <c r="C8" t="str">
        <v>14261000000</v>
      </c>
      <c r="D8" t="str">
        <v>9731000000</v>
      </c>
      <c r="E8" t="str">
        <v>10843000000</v>
      </c>
      <c r="F8" t="str">
        <v>14221000000</v>
      </c>
    </row>
    <row r="9">
      <c r="A9" t="str">
        <v>total liabilities</v>
      </c>
      <c r="C9" t="str">
        <v>43009000000</v>
      </c>
      <c r="D9" t="str">
        <v>36440000000</v>
      </c>
      <c r="E9" t="str">
        <v>30548000000</v>
      </c>
      <c r="F9" t="str">
        <v>28469000000</v>
      </c>
    </row>
    <row r="10">
      <c r="A10" t="str">
        <v xml:space="preserve">treasury stock </v>
      </c>
      <c r="C10" t="str">
        <v/>
      </c>
      <c r="D10" t="str">
        <v/>
      </c>
      <c r="E10" t="str">
        <v/>
      </c>
      <c r="F10" t="str">
        <v/>
      </c>
    </row>
    <row r="11">
      <c r="A11" t="str">
        <v>preferred stock</v>
      </c>
      <c r="C11" t="str">
        <v/>
      </c>
      <c r="D11" t="str">
        <v/>
      </c>
      <c r="E11" t="str">
        <v/>
      </c>
      <c r="F11" t="str">
        <v/>
      </c>
    </row>
    <row r="12">
      <c r="A12" t="str">
        <v>retained earnings</v>
      </c>
      <c r="C12" t="str">
        <v>27882000000</v>
      </c>
      <c r="D12" t="str">
        <v>12885000000</v>
      </c>
      <c r="E12" t="str">
        <v>329000000</v>
      </c>
      <c r="F12" t="str">
        <v>-5399000000</v>
      </c>
    </row>
    <row r="13">
      <c r="A13" t="str">
        <v>total equity</v>
      </c>
      <c r="C13" t="str">
        <v>63609000000</v>
      </c>
      <c r="D13" t="str">
        <v>45898000000</v>
      </c>
      <c r="E13" t="str">
        <v>31583000000</v>
      </c>
      <c r="F13" t="str">
        <v>23679000000</v>
      </c>
    </row>
    <row r="14">
      <c r="A14" t="str">
        <v>Profit/Loss</v>
      </c>
    </row>
    <row r="15">
      <c r="A15" t="str">
        <v>r&amp;d</v>
      </c>
      <c r="C15" t="str">
        <v>3969000000</v>
      </c>
      <c r="D15" t="str">
        <v>3075000000</v>
      </c>
      <c r="E15" t="str">
        <v>2593000000</v>
      </c>
      <c r="F15" t="str">
        <v>1491000000</v>
      </c>
    </row>
    <row r="16">
      <c r="A16" t="str">
        <v>Cash Flow Statement</v>
      </c>
    </row>
    <row r="17">
      <c r="A17" t="str">
        <v>net operating cash flow</v>
      </c>
      <c r="C17" t="str">
        <v>13256000000</v>
      </c>
      <c r="D17" t="str">
        <v>14724000000</v>
      </c>
      <c r="E17" t="str">
        <v>11497000000</v>
      </c>
      <c r="F17" t="str">
        <v>5943000000</v>
      </c>
    </row>
    <row r="19">
      <c r="A19" t="str">
        <v>Parameter</v>
      </c>
      <c r="B19" t="str">
        <v>2024 result</v>
      </c>
      <c r="C19" t="str">
        <v>2023 result</v>
      </c>
      <c r="D19" t="str">
        <v>2022 result</v>
      </c>
      <c r="E19" t="str">
        <v>2021 result</v>
      </c>
      <c r="F19" t="str">
        <v>SCORE</v>
      </c>
    </row>
    <row r="20">
      <c r="A20" t="str">
        <v>1. Inventory &amp; Net Earnings</v>
      </c>
      <c r="B20" t="str">
        <v>Explaination:</v>
      </c>
    </row>
    <row r="21">
      <c r="A21" t="str">
        <v>a. Inventory</v>
      </c>
      <c r="B21" t="str">
        <v>Fail</v>
      </c>
      <c r="C21" t="str">
        <v>Fail</v>
      </c>
      <c r="D21" t="str">
        <v>Fail</v>
      </c>
      <c r="E21">
        <v>0</v>
      </c>
      <c r="F21" t="str">
        <v>looking for a steady rise (TODO: z score maybe to detect spike)</v>
      </c>
    </row>
    <row r="22">
      <c r="A22" t="str">
        <v>b. Net Op. Cash Flow</v>
      </c>
      <c r="B22" t="str">
        <v>Fail</v>
      </c>
      <c r="C22" t="str">
        <v>Fail</v>
      </c>
      <c r="D22" t="str">
        <v>Fail</v>
      </c>
      <c r="E22">
        <v>0</v>
      </c>
      <c r="F22" t="str">
        <v>looking for a steady rise</v>
      </c>
    </row>
    <row r="23">
      <c r="A23" t="str">
        <v>2. Earning Power</v>
      </c>
      <c r="B23" t="str">
        <v>Fail</v>
      </c>
      <c r="C23" t="str">
        <v>Fail</v>
      </c>
      <c r="D23" t="str">
        <v>Fail</v>
      </c>
      <c r="E23" t="str">
        <v>Fail</v>
      </c>
      <c r="F23">
        <v>0</v>
      </c>
      <c r="G23" t="str">
        <v>can net op. cash flow cover the same year's current liabilities</v>
      </c>
    </row>
    <row r="24">
      <c r="A24" t="str">
        <v>3. PPE</v>
      </c>
      <c r="B24" t="str">
        <v>measures how efficiently the company's net op. cash flow covers its investments in PPE. Higher ratio indicates strong cash generation relative to capital investments needed</v>
      </c>
    </row>
    <row r="25">
      <c r="A25" t="str">
        <v>4. Return on Total Assets</v>
      </c>
      <c r="B25" t="str">
        <v>how much cash Is produced in proportion to the company's total assets at the time. Asset to Cash conversion rate (low 0% - 10%, good 11% - 17%, great 17%+)</v>
      </c>
    </row>
    <row r="26">
      <c r="A26" t="str">
        <v>5. Long Term Debt</v>
      </c>
      <c r="B26" t="str">
        <v>how much long term debt in proportion to their total assets in a given year (What % of the assets are still being paid off) - 50% or less</v>
      </c>
    </row>
    <row r="27">
      <c r="A27" t="str">
        <v>6. Debt to Shareholder's Equity Ratio</v>
      </c>
      <c r="B27" t="str">
        <v>what percent of the company's operations is financed through debt (good &lt; 100%, great &lt; 80%)</v>
      </c>
    </row>
    <row r="28">
      <c r="A28" t="str">
        <v>7. Preferred stock</v>
      </c>
      <c r="B28" t="str">
        <v>Pass</v>
      </c>
      <c r="C28" t="str">
        <v>Pass</v>
      </c>
      <c r="D28" t="str">
        <v>Pass</v>
      </c>
      <c r="E28" t="str">
        <v>Pass</v>
      </c>
      <c r="F28">
        <v>400</v>
      </c>
      <c r="G28" t="str">
        <v>preferred stock is super expensive; companies should avoid unless it's in best interest</v>
      </c>
    </row>
    <row r="29">
      <c r="A29" t="str">
        <v>8. Retained Earnings</v>
      </c>
      <c r="B29" t="str">
        <v>good &gt;= 7%, above avg. &gt;= 13.5%, great &gt;= 17%</v>
      </c>
    </row>
    <row r="30">
      <c r="A30" t="str">
        <v>9. Treasury Stock</v>
      </c>
      <c r="B30" t="str">
        <v>Fail</v>
      </c>
      <c r="C30" t="str">
        <v>Fail</v>
      </c>
      <c r="D30" t="str">
        <v>Fail</v>
      </c>
      <c r="E30" t="str">
        <v>Fail</v>
      </c>
      <c r="F30">
        <v>0</v>
      </c>
      <c r="G30" t="str">
        <v>treasury stock is when a comp. buys their shares back; great indicator that the company has free funds to invest back into the company</v>
      </c>
    </row>
    <row r="31">
      <c r="A31" t="str">
        <v>10. Return on Shareholder's Equity</v>
      </c>
      <c r="B31" t="str">
        <v>ideal &gt;= 23%; a company that can turn equity into cash has better liquitidy and financial freedom to meet short term obligations/unexpected expenses, new oppurtunities</v>
      </c>
    </row>
    <row r="32">
      <c r="A32" t="str">
        <v>11. Goodwill</v>
      </c>
      <c r="B32" t="str">
        <v>Fail</v>
      </c>
      <c r="C32">
        <v>0</v>
      </c>
      <c r="D32" t="str">
        <v>increase indicates the company is making acquisitions for more than the entity's fair value meaning they paid a premium for strategic value or growth potential</v>
      </c>
    </row>
  </sheetData>
  <ignoredErrors>
    <ignoredError numberStoredAsText="1" sqref="A2:G32"/>
  </ignoredErrors>
</worksheet>
</file>

<file path=xl/worksheets/sheet13.xml><?xml version="1.0" encoding="utf-8"?>
<worksheet xmlns="http://schemas.openxmlformats.org/spreadsheetml/2006/main" xmlns:r="http://schemas.openxmlformats.org/officeDocument/2006/relationships">
  <dimension ref="A2:G32"/>
  <sheetViews>
    <sheetView workbookViewId="0" rightToLeft="0"/>
  </sheetViews>
  <sheetData>
    <row r="2">
      <c r="A2" t="str">
        <v>Balance Sheet</v>
      </c>
      <c r="B2" t="str">
        <v>Date 1</v>
      </c>
      <c r="C2" t="str">
        <v>2023-12-31</v>
      </c>
      <c r="D2" t="str">
        <v>2022-12-31</v>
      </c>
      <c r="E2" t="str">
        <v>2021-12-31</v>
      </c>
      <c r="F2" t="str">
        <v>2020-12-31</v>
      </c>
    </row>
    <row r="3">
      <c r="A3" t="str">
        <v>inventory</v>
      </c>
      <c r="C3" t="str">
        <v/>
      </c>
      <c r="D3" t="str">
        <v>2670000000</v>
      </c>
      <c r="E3" t="str">
        <v>1170000000</v>
      </c>
      <c r="F3" t="str">
        <v>728000000</v>
      </c>
    </row>
    <row r="4">
      <c r="A4" t="str">
        <v>ppe</v>
      </c>
      <c r="C4" t="str">
        <v>148436000000</v>
      </c>
      <c r="D4" t="str">
        <v>127049000000</v>
      </c>
      <c r="E4" t="str">
        <v>110558000000</v>
      </c>
      <c r="F4" t="str">
        <v>96960000000</v>
      </c>
    </row>
    <row r="5">
      <c r="A5" t="str">
        <v>goodwill</v>
      </c>
      <c r="C5" t="str">
        <v>29198000000</v>
      </c>
      <c r="D5" t="str">
        <v>28960000000</v>
      </c>
      <c r="E5" t="str">
        <v>22956000000</v>
      </c>
      <c r="F5" t="str">
        <v>21175000000</v>
      </c>
    </row>
    <row r="6">
      <c r="A6" t="str">
        <v>total assets</v>
      </c>
      <c r="C6" t="str">
        <v>402392000000</v>
      </c>
      <c r="D6" t="str">
        <v>365264000000</v>
      </c>
      <c r="E6" t="str">
        <v>359268000000</v>
      </c>
      <c r="F6" t="str">
        <v>319616000000</v>
      </c>
    </row>
    <row r="7">
      <c r="A7" t="str">
        <v>current liabilities</v>
      </c>
      <c r="C7" t="str">
        <v>81814000000</v>
      </c>
      <c r="D7" t="str">
        <v>69300000000</v>
      </c>
      <c r="E7" t="str">
        <v>64254000000</v>
      </c>
      <c r="F7" t="str">
        <v>56834000000</v>
      </c>
    </row>
    <row r="8">
      <c r="A8" t="str">
        <v>long term debt</v>
      </c>
      <c r="C8" t="str">
        <v>37199000000</v>
      </c>
      <c r="D8" t="str">
        <v>39820000000</v>
      </c>
      <c r="E8" t="str">
        <v>43379000000</v>
      </c>
      <c r="F8" t="str">
        <v>40238000000</v>
      </c>
    </row>
    <row r="9">
      <c r="A9" t="str">
        <v>total liabilities</v>
      </c>
      <c r="C9" t="str">
        <v>119013000000</v>
      </c>
      <c r="D9" t="str">
        <v>109120000000</v>
      </c>
      <c r="E9" t="str">
        <v>107633000000</v>
      </c>
      <c r="F9" t="str">
        <v>97072000000</v>
      </c>
    </row>
    <row r="10">
      <c r="A10" t="str">
        <v xml:space="preserve">treasury stock </v>
      </c>
      <c r="C10" t="str">
        <v/>
      </c>
      <c r="D10" t="str">
        <v/>
      </c>
      <c r="E10" t="str">
        <v/>
      </c>
      <c r="F10" t="str">
        <v/>
      </c>
    </row>
    <row r="11">
      <c r="A11" t="str">
        <v>preferred stock</v>
      </c>
      <c r="C11" t="str">
        <v/>
      </c>
      <c r="D11" t="str">
        <v/>
      </c>
      <c r="E11" t="str">
        <v/>
      </c>
      <c r="F11" t="str">
        <v/>
      </c>
    </row>
    <row r="12">
      <c r="A12" t="str">
        <v>retained earnings</v>
      </c>
      <c r="C12" t="str">
        <v>211247000000</v>
      </c>
      <c r="D12" t="str">
        <v>195563000000</v>
      </c>
      <c r="E12" t="str">
        <v>191484000000</v>
      </c>
      <c r="F12" t="str">
        <v>163401000000</v>
      </c>
    </row>
    <row r="13">
      <c r="A13" t="str">
        <v>total equity</v>
      </c>
      <c r="C13" t="str">
        <v>283379000000</v>
      </c>
      <c r="D13" t="str">
        <v>256144000000</v>
      </c>
      <c r="E13" t="str">
        <v>251635000000</v>
      </c>
      <c r="F13" t="str">
        <v>222544000000</v>
      </c>
    </row>
    <row r="14">
      <c r="A14" t="str">
        <v>Profit/Loss</v>
      </c>
    </row>
    <row r="15">
      <c r="A15" t="str">
        <v>r&amp;d</v>
      </c>
      <c r="C15" t="str">
        <v>45427000000</v>
      </c>
      <c r="D15" t="str">
        <v>39500000000</v>
      </c>
      <c r="E15" t="str">
        <v>31562000000</v>
      </c>
      <c r="F15" t="str">
        <v>27573000000</v>
      </c>
    </row>
    <row r="16">
      <c r="A16" t="str">
        <v>Cash Flow Statement</v>
      </c>
    </row>
    <row r="17">
      <c r="A17" t="str">
        <v>net operating cash flow</v>
      </c>
      <c r="C17" t="str">
        <v>101746000000</v>
      </c>
      <c r="D17" t="str">
        <v>91495000000</v>
      </c>
      <c r="E17" t="str">
        <v>91652000000</v>
      </c>
      <c r="F17" t="str">
        <v>65124000000</v>
      </c>
    </row>
    <row r="19">
      <c r="A19" t="str">
        <v>Parameter</v>
      </c>
      <c r="B19" t="str">
        <v>2024 result</v>
      </c>
      <c r="C19" t="str">
        <v>2023 result</v>
      </c>
      <c r="D19" t="str">
        <v>2022 result</v>
      </c>
      <c r="E19" t="str">
        <v>2021 result</v>
      </c>
      <c r="F19" t="str">
        <v>SCORE</v>
      </c>
    </row>
    <row r="20">
      <c r="A20" t="str">
        <v>1. Inventory &amp; Net Earnings</v>
      </c>
      <c r="B20" t="str">
        <v>Explaination:</v>
      </c>
    </row>
    <row r="21">
      <c r="A21" t="str">
        <v>a. Inventory</v>
      </c>
      <c r="B21" t="str">
        <v>Fail</v>
      </c>
      <c r="C21" t="str">
        <v>Fail</v>
      </c>
      <c r="D21" t="str">
        <v>Fail</v>
      </c>
      <c r="E21">
        <v>0</v>
      </c>
      <c r="F21" t="str">
        <v>looking for a steady rise (TODO: z score maybe to detect spike)</v>
      </c>
    </row>
    <row r="22">
      <c r="A22" t="str">
        <v>b. Net Op. Cash Flow</v>
      </c>
      <c r="B22" t="str">
        <v>Fail</v>
      </c>
      <c r="C22" t="str">
        <v>Fail</v>
      </c>
      <c r="D22" t="str">
        <v>Fail</v>
      </c>
      <c r="E22">
        <v>0</v>
      </c>
      <c r="F22" t="str">
        <v>looking for a steady rise</v>
      </c>
    </row>
    <row r="23">
      <c r="A23" t="str">
        <v>2. Earning Power</v>
      </c>
      <c r="B23" t="str">
        <v>Fail</v>
      </c>
      <c r="C23" t="str">
        <v>Fail</v>
      </c>
      <c r="D23" t="str">
        <v>Fail</v>
      </c>
      <c r="E23" t="str">
        <v>Fail</v>
      </c>
      <c r="F23">
        <v>0</v>
      </c>
      <c r="G23" t="str">
        <v>can net op. cash flow cover the same year's current liabilities</v>
      </c>
    </row>
    <row r="24">
      <c r="A24" t="str">
        <v>3. PPE</v>
      </c>
      <c r="B24" t="str">
        <v>measures how efficiently the company's net op. cash flow covers its investments in PPE. Higher ratio indicates strong cash generation relative to capital investments needed</v>
      </c>
    </row>
    <row r="25">
      <c r="A25" t="str">
        <v>4. Return on Total Assets</v>
      </c>
      <c r="B25" t="str">
        <v>how much cash Is produced in proportion to the company's total assets at the time. Asset to Cash conversion rate (low 0% - 10%, good 11% - 17%, great 17%+)</v>
      </c>
    </row>
    <row r="26">
      <c r="A26" t="str">
        <v>5. Long Term Debt</v>
      </c>
      <c r="B26" t="str">
        <v>how much long term debt in proportion to their total assets in a given year (What % of the assets are still being paid off) - 50% or less</v>
      </c>
    </row>
    <row r="27">
      <c r="A27" t="str">
        <v>6. Debt to Shareholder's Equity Ratio</v>
      </c>
      <c r="B27" t="str">
        <v>what percent of the company's operations is financed through debt (good &lt; 100%, great &lt; 80%)</v>
      </c>
    </row>
    <row r="28">
      <c r="A28" t="str">
        <v>7. Preferred stock</v>
      </c>
      <c r="B28" t="str">
        <v>Pass</v>
      </c>
      <c r="C28" t="str">
        <v>Pass</v>
      </c>
      <c r="D28" t="str">
        <v>Pass</v>
      </c>
      <c r="E28" t="str">
        <v>Pass</v>
      </c>
      <c r="F28">
        <v>400</v>
      </c>
      <c r="G28" t="str">
        <v>preferred stock is super expensive; companies should avoid unless it's in best interest</v>
      </c>
    </row>
    <row r="29">
      <c r="A29" t="str">
        <v>8. Retained Earnings</v>
      </c>
      <c r="B29" t="str">
        <v>good &gt;= 7%, above avg. &gt;= 13.5%, great &gt;= 17%</v>
      </c>
    </row>
    <row r="30">
      <c r="A30" t="str">
        <v>9. Treasury Stock</v>
      </c>
      <c r="B30" t="str">
        <v>Fail</v>
      </c>
      <c r="C30" t="str">
        <v>Fail</v>
      </c>
      <c r="D30" t="str">
        <v>Fail</v>
      </c>
      <c r="E30" t="str">
        <v>Fail</v>
      </c>
      <c r="F30">
        <v>0</v>
      </c>
      <c r="G30" t="str">
        <v>treasury stock is when a comp. buys their shares back; great indicator that the company has free funds to invest back into the company</v>
      </c>
    </row>
    <row r="31">
      <c r="A31" t="str">
        <v>10. Return on Shareholder's Equity</v>
      </c>
      <c r="B31" t="str">
        <v>ideal &gt;= 23%; a company that can turn equity into cash has better liquitidy and financial freedom to meet short term obligations/unexpected expenses, new oppurtunities</v>
      </c>
    </row>
    <row r="32">
      <c r="A32" t="str">
        <v>11. Goodwill</v>
      </c>
      <c r="B32" t="str">
        <v>Fail</v>
      </c>
      <c r="C32">
        <v>0</v>
      </c>
      <c r="D32" t="str">
        <v>increase indicates the company is making acquisitions for more than the entity's fair value meaning they paid a premium for strategic value or growth potential</v>
      </c>
    </row>
  </sheetData>
  <ignoredErrors>
    <ignoredError numberStoredAsText="1" sqref="A2:G32"/>
  </ignoredErrors>
</worksheet>
</file>

<file path=xl/worksheets/sheet2.xml><?xml version="1.0" encoding="utf-8"?>
<worksheet xmlns="http://schemas.openxmlformats.org/spreadsheetml/2006/main" xmlns:r="http://schemas.openxmlformats.org/officeDocument/2006/relationships">
  <dimension ref="A1:A17"/>
  <sheetViews>
    <sheetView workbookViewId="0" rightToLeft="0"/>
  </sheetViews>
  <sheetData>
    <row r="1">
      <c r="A1" t="str">
        <v>1. Focus on Core Financial Strengths:</v>
      </c>
    </row>
    <row r="2">
      <c r="A2" t="str">
        <v>Your system targets fundamental metrics that are vital to understanding a company’s operational health, profitability, and financial stability over time. Key parameters like Net Operating Cash Flow, Return on Shareholders' Equity, Debt to Equity Ratio, and Retained Earnings directly align with Warren Buffett's principles for identifying companies with a sustainable competitive advantage. These are all hallmarks of companies with long-term durability and the potential for sustained growth, two of Buffett’s key criteria for investing.</v>
      </c>
    </row>
    <row r="4">
      <c r="A4" t="str">
        <v>2. Multi-Year Evaluation for Consistency:</v>
      </c>
    </row>
    <row r="5">
      <c r="A5" t="str">
        <v>By evaluating data over multiple years (in your case, four years), you reduce the risk of being misled by short-term fluctuations or one-off exceptional events. This multi-year approach emphasizes consistency, which is a critical indicator of a company with a DCA. Businesses that show steady performance in key areas over time are more likely to maintain their competitive position and weather economic downturns. Buffett is known for his emphasis on consistent profitability and stability—your approach mirrors this by looking at multi-year data to filter out anomalies and focus on long-term trends.</v>
      </c>
    </row>
    <row r="7">
      <c r="A7" t="str">
        <v>3. Weighting Parameters to Avoid Over-Reliance on One Metric:</v>
      </c>
    </row>
    <row r="8">
      <c r="A8" t="str">
        <v>Your scoring system’s ability to weight parameters according to their importance is a powerful way to balance between various financial factors. This avoids an over-reliance on one particular metric, which might otherwise give a skewed picture of a company's health. By giving higher importance to core financial measures like cash flow and ROE, and less importance to less critical metrics like Goodwill or Preferred Stock, you’re creating a balanced evaluation that reflects the realities of a business’s long-term viability.</v>
      </c>
    </row>
    <row r="10">
      <c r="A10" t="str">
        <v>4. Alignment with Buffett’s Focus on Competitive Advantage:</v>
      </c>
    </row>
    <row r="11">
      <c r="A11" t="str">
        <v>Durable Competitive Advantage (DCA): Buffett frequently talks about "economic moats"—qualities that protect a company from competition. Your method indirectly identifies these moats by emphasizing factors like return on assets, operating cash flow, and debt levels. Companies that perform well on these measures are more likely to have a DCA, as they can generate more from their assets, operate efficiently, and stay ahead without relying heavily on debt.</v>
      </c>
    </row>
    <row r="13">
      <c r="A13" t="str">
        <v>5. Guarding Against Risk:</v>
      </c>
    </row>
    <row r="14">
      <c r="A14" t="str">
        <v>One of the most powerful elements of this methodology is that it can filter out risky investments. For example, companies with weak cash flow generation, excessive reliance on debt, or poor return on equity would score poorly in your framework, alerting you to potential long-term risks. These types of companies often lack the financial strength to maintain a DCA, especially in times of economic stress.</v>
      </c>
    </row>
    <row r="16">
      <c r="A16" t="str">
        <v>Conclusion:</v>
      </c>
    </row>
    <row r="17">
      <c r="A17" t="str">
        <v>Overall, your framework is very promising for identifying companies with durable competitive advantages. By focusing on key financial metrics that signal long-term strength and efficiency, and by incorporating multi-year data to account for consistency, this system can provide valuable insights into companies that are well-positioned for sustainable growth. With fine-tuning, such as industry benchmarking and occasional qualitative checks, this system has the potential to be a solid foundation for long-term investing.</v>
      </c>
    </row>
  </sheetData>
  <pageMargins left="0.7" right="0.7" top="0.75" bottom="0.75" header="0.3" footer="0.3"/>
  <ignoredErrors>
    <ignoredError numberStoredAsText="1" sqref="A1:A17"/>
  </ignoredErrors>
</worksheet>
</file>

<file path=xl/worksheets/sheet3.xml><?xml version="1.0" encoding="utf-8"?>
<worksheet xmlns="http://schemas.openxmlformats.org/spreadsheetml/2006/main" xmlns:r="http://schemas.openxmlformats.org/officeDocument/2006/relationships">
  <dimension ref="A1:F21"/>
  <sheetViews>
    <sheetView workbookViewId="0" rightToLeft="0"/>
  </sheetViews>
  <sheetData>
    <row r="1">
      <c r="A1" t="str">
        <v>stock</v>
      </c>
      <c r="B1" t="str">
        <v>dca score</v>
      </c>
      <c r="C1" t="str">
        <v>old price (feb 22/2022)</v>
      </c>
      <c r="D1" t="str">
        <v>current price (sept 6/2024)</v>
      </c>
      <c r="E1" t="str">
        <v>% change</v>
      </c>
      <c r="F1" t="str">
        <v>s&amp;p 500 % change</v>
      </c>
    </row>
    <row r="2">
      <c r="A2" t="str">
        <v>nvda</v>
      </c>
      <c r="B2">
        <v>0.82</v>
      </c>
      <c r="C2">
        <v>24.68</v>
      </c>
      <c r="D2">
        <v>102.85</v>
      </c>
      <c r="E2">
        <f>(D2-C2)/C2</f>
        <v>3.167341977309562</v>
      </c>
      <c r="F2">
        <v>21</v>
      </c>
    </row>
    <row r="3">
      <c r="A3" t="str">
        <v>cboe</v>
      </c>
      <c r="B3">
        <v>0.76</v>
      </c>
      <c r="C3">
        <v>121.34</v>
      </c>
      <c r="D3">
        <v>211.28</v>
      </c>
      <c r="E3">
        <f>(D3-C3)/C3</f>
        <v>0.7412230097247403</v>
      </c>
      <c r="F3">
        <v>21</v>
      </c>
    </row>
    <row r="4">
      <c r="A4" t="str">
        <v>msft</v>
      </c>
      <c r="B4">
        <v>0.64</v>
      </c>
      <c r="C4">
        <v>295.64</v>
      </c>
      <c r="D4">
        <v>401.75</v>
      </c>
      <c r="E4">
        <f>(D4-C4)/C4</f>
        <v>0.35891624949262624</v>
      </c>
      <c r="F4">
        <v>21</v>
      </c>
    </row>
    <row r="5">
      <c r="A5" t="str">
        <v>mco</v>
      </c>
      <c r="B5">
        <v>0.6</v>
      </c>
      <c r="C5">
        <v>330.39</v>
      </c>
      <c r="D5">
        <v>475.65</v>
      </c>
      <c r="E5">
        <f>(D5-C5)/C5</f>
        <v>0.43966221737946065</v>
      </c>
      <c r="F5">
        <v>21</v>
      </c>
    </row>
    <row r="6">
      <c r="A6" t="str">
        <v>wmt</v>
      </c>
      <c r="B6">
        <v>0.58</v>
      </c>
      <c r="C6">
        <v>46.32</v>
      </c>
      <c r="D6">
        <v>76.68</v>
      </c>
      <c r="E6">
        <f>(D6-C6)/C6</f>
        <v>0.6554404145077721</v>
      </c>
      <c r="F6">
        <v>21</v>
      </c>
    </row>
    <row r="7">
      <c r="A7" t="str">
        <v>dis</v>
      </c>
      <c r="B7">
        <v>0.35</v>
      </c>
      <c r="C7">
        <v>155.32</v>
      </c>
      <c r="D7">
        <v>87.98</v>
      </c>
      <c r="E7">
        <f>(D7-C7)/C7</f>
        <v>-0.43355652845737824</v>
      </c>
      <c r="F7">
        <v>21</v>
      </c>
    </row>
    <row r="8">
      <c r="A8" t="str">
        <v>pltr</v>
      </c>
      <c r="B8">
        <v>0.31</v>
      </c>
      <c r="C8">
        <v>14.18</v>
      </c>
      <c r="D8">
        <v>32.71</v>
      </c>
      <c r="E8">
        <f>(D8-C8)/C8</f>
        <v>1.3067700987306066</v>
      </c>
      <c r="F8">
        <v>21</v>
      </c>
    </row>
    <row r="9">
      <c r="A9" t="str">
        <v>tsla</v>
      </c>
      <c r="B9">
        <v>0.29</v>
      </c>
      <c r="C9">
        <v>312.24</v>
      </c>
      <c r="D9">
        <v>211.54</v>
      </c>
      <c r="E9">
        <f>(D9-C9)/C9</f>
        <v>-0.32250832692800413</v>
      </c>
      <c r="F9">
        <v>21</v>
      </c>
    </row>
    <row r="10">
      <c r="A10" t="str">
        <v xml:space="preserve">t </v>
      </c>
      <c r="B10">
        <v>0.26</v>
      </c>
      <c r="C10">
        <v>20.68</v>
      </c>
      <c r="D10">
        <v>20.89</v>
      </c>
      <c r="E10">
        <f>(D10-C10)/C10</f>
        <v>0.010154738878143174</v>
      </c>
      <c r="F10">
        <v>21</v>
      </c>
    </row>
    <row r="11">
      <c r="A11" t="str">
        <v>gpro</v>
      </c>
      <c r="B11">
        <v>0.11</v>
      </c>
      <c r="C11">
        <v>8.99</v>
      </c>
      <c r="D11">
        <v>1.21</v>
      </c>
      <c r="E11">
        <f>(D11-C11)/C11</f>
        <v>-0.8654060066740823</v>
      </c>
      <c r="F11">
        <v>21</v>
      </c>
    </row>
    <row r="13">
      <c r="A13" t="str">
        <v>Timing and Market Conditions:</v>
      </c>
    </row>
    <row r="14">
      <c r="A14" t="str">
        <v>Randomness or Skill: It’s important to recognize that while some of the results could be attributed to luck or market timing, the fact that the top-ranked stock far outperformed and the worst-ranked stock failed suggests that your automated screening can significantly differentiate strong businesses from weak ones. However, further testing and backtesting with larger data sets would help to rule out randomness and confirm the robustness of your methodology.</v>
      </c>
    </row>
    <row r="16">
      <c r="A16" t="str">
        <v>Moving Forward:</v>
      </c>
    </row>
    <row r="17">
      <c r="A17" t="str">
        <v>Refine Your Parameters: After seeing how well the system performed, consider refining your weights, adding parameters (like qualitative factors for industry-specific risks), or revisiting certain thresholds to further improve accuracy.</v>
      </c>
    </row>
    <row r="18">
      <c r="A18" t="str">
        <v>Expand to a Broader Test Group: Reapply the process to a new set of stocks and track their performance over a few years to see if the success is repeatable.</v>
      </c>
    </row>
    <row r="19">
      <c r="A19" t="str">
        <v>Evaluate Industry-Specific Trends: Use the results from this experiment to inform a sector-focused approach (as discussed earlier), particularly in industries that are naturally better suited for this type of investing.</v>
      </c>
    </row>
    <row r="21">
      <c r="A21" t="str">
        <v>In summary, your prior experience demonstrates that your strategy of fundamental analysis, based on durable competitive advantage metrics, has real potential. It’s a promising indication that, with further refinement, your method could be a strong tool for long-term investing success</v>
      </c>
    </row>
  </sheetData>
  <pageMargins left="0.7" right="0.7" top="0.75" bottom="0.75" header="0.3" footer="0.3"/>
  <ignoredErrors>
    <ignoredError numberStoredAsText="1" sqref="A1:F21"/>
  </ignoredErrors>
</worksheet>
</file>

<file path=xl/worksheets/sheet4.xml><?xml version="1.0" encoding="utf-8"?>
<worksheet xmlns="http://schemas.openxmlformats.org/spreadsheetml/2006/main" xmlns:r="http://schemas.openxmlformats.org/officeDocument/2006/relationships">
  <dimension ref="A1:A29"/>
  <sheetViews>
    <sheetView workbookViewId="0" rightToLeft="0"/>
  </sheetViews>
  <sheetData>
    <row r="1">
      <c r="A1" t="str">
        <v>To determine which industries are best suited to your investing style, let’s analyze each parameter in-depth and align it with industries where the specific financial metrics you're using (such as Net Operating Cash Flow, ROE, Debt to Equity, etc.) can provide the most stable, predictable, and insightful projections. We also want to avoid industries prone to volatility or where factors beyond the scope of your analysis may skew the data.</v>
      </c>
    </row>
    <row r="3">
      <c r="A3" t="str">
        <v>Key Factors to Match with Industries:</v>
      </c>
    </row>
    <row r="4">
      <c r="A4" t="str">
        <v>Consistent and Steady Cash Flow: Industries where companies can maintain strong operating cash flow are preferable. You’re looking for sectors where revenues are stable and not heavily cyclical.</v>
      </c>
    </row>
    <row r="5">
      <c r="A5" t="str">
        <v>Efficient Use of Assets: Your emphasis on Return on Total Assets and efficient capital allocation (low CapEx requirements) points to industries that don’t require constant heavy investments to maintain competitiveness.</v>
      </c>
    </row>
    <row r="6">
      <c r="A6" t="str">
        <v>Low Debt Reliance: You want industries where companies can avoid taking on large amounts of debt to operate, grow, or maintain their market position.</v>
      </c>
    </row>
    <row r="7">
      <c r="A7" t="str">
        <v>Retained Earnings Growth: Industries where companies can retain and reinvest earnings efficiently, without the need to constantly dilute equity or take on more debt.</v>
      </c>
    </row>
    <row r="8">
      <c r="A8" t="str">
        <v>Predictability: Given your focus on steady growth, industries with predictable earnings and low volatility are ideal.</v>
      </c>
    </row>
    <row r="10">
      <c r="A10" t="str">
        <v>1. Consumer Staples (Food, Beverage, Household Products)</v>
      </c>
    </row>
    <row r="11">
      <c r="A11" t="str">
        <v>Why it Fits:</v>
      </c>
    </row>
    <row r="12">
      <c r="A12" t="str">
        <v>Steady Cash Flow: Companies in the consumer staples sector typically have stable and predictable cash flows. People consistently buy essentials like food, cleaning supplies, and hygiene products regardless of the economic cycle.</v>
      </c>
    </row>
    <row r="13">
      <c r="A13" t="str">
        <v>Low CapEx Requirements: Companies in this sector don’t usually need significant capital expenditures to grow or maintain operations, so they tend to have lower PPE needs relative to other industries.</v>
      </c>
    </row>
    <row r="14">
      <c r="A14" t="str">
        <v>Debt Avoidance: Companies here often finance themselves through operating cash flow and can grow steadily without relying heavily on debt.</v>
      </c>
    </row>
    <row r="15">
      <c r="A15" t="str">
        <v>Predictability: This sector is typically less volatile because demand for essential goods remains consistent, making it easier to apply your long-term metrics with confidence.</v>
      </c>
    </row>
    <row r="16">
      <c r="A16" t="str">
        <v>Examples: Procter &amp; Gamble, Unilever, Coca-Cola.</v>
      </c>
    </row>
    <row r="18">
      <c r="A18" t="str">
        <v>2. Healthcare (Pharmaceuticals, Major Drug Manufacturers, Medical Devices)</v>
      </c>
    </row>
    <row r="19">
      <c r="A19" t="str">
        <v>Why it Fits:</v>
      </c>
    </row>
    <row r="20">
      <c r="A20" t="str">
        <v>Strong Cash Flows: Established healthcare companies, especially in pharmaceuticals and medical devices, often generate strong, consistent cash flows due to recurring demand for their products (especially if they hold patents).</v>
      </c>
    </row>
    <row r="21">
      <c r="A21" t="str">
        <v>Return on Assets: Pharmaceutical and device companies with a durable competitive advantage (e.g., patented drugs or proprietary technology) can generate very high returns on assets.</v>
      </c>
    </row>
    <row r="22">
      <c r="A22" t="str">
        <v>Predictability: While the R&amp;D pipeline can introduce some risk, major pharmaceutical companies tend to have long-term contracts and stable demand.</v>
      </c>
    </row>
    <row r="23">
      <c r="A23" t="str">
        <v>Low CapEx Growth Needs: Once a drug or device is developed, the capital expenditure required for maintenance is lower, allowing for better efficiency of assets.</v>
      </c>
    </row>
    <row r="24">
      <c r="A24" t="str">
        <v>Examples: Johnson &amp; Johnson, Pfizer, Abbott Laboratories.</v>
      </c>
    </row>
    <row r="26">
      <c r="A26" t="str">
        <v>Industries to Avoid:</v>
      </c>
    </row>
    <row r="27">
      <c r="A27" t="str">
        <v>Technology (Software/Hardware Startups, Small Biotech):</v>
      </c>
    </row>
    <row r="28">
      <c r="A28" t="str">
        <v>Energy (Oil &amp; Gas Exploration)</v>
      </c>
    </row>
    <row r="29">
      <c r="A29" t="str">
        <v>Financials (Banks, Insurance)</v>
      </c>
    </row>
  </sheetData>
  <pageMargins left="0.7" right="0.7" top="0.75" bottom="0.75" header="0.3" footer="0.3"/>
  <ignoredErrors>
    <ignoredError numberStoredAsText="1" sqref="A1:A29"/>
  </ignoredErrors>
</worksheet>
</file>

<file path=xl/worksheets/sheet5.xml><?xml version="1.0" encoding="utf-8"?>
<worksheet xmlns="http://schemas.openxmlformats.org/spreadsheetml/2006/main" xmlns:r="http://schemas.openxmlformats.org/officeDocument/2006/relationships">
  <dimension ref="A1:J45"/>
  <sheetViews>
    <sheetView workbookViewId="0" rightToLeft="0"/>
  </sheetViews>
  <sheetData>
    <row r="1">
      <c r="A1" t="str">
        <v>Parameter</v>
      </c>
      <c r="B1" t="str">
        <v>Weight (%)</v>
      </c>
      <c r="C1" t="str">
        <v>Reasoning</v>
      </c>
    </row>
    <row r="2">
      <c r="A2" t="str">
        <v>2. Earning Power</v>
      </c>
      <c r="B2">
        <v>0.2</v>
      </c>
      <c r="C2" t="str">
        <v>Warren Buffett places significant importance on a comp's ability to generate cash from its core operations. The comp's cash flow must comfortably cover its liabilities to ensure it can survive through economic times.</v>
      </c>
    </row>
    <row r="3">
      <c r="A3" t="str">
        <v>10. Return on Shr. Equity</v>
      </c>
      <c r="B3">
        <v>0.15</v>
      </c>
      <c r="C3" t="str">
        <v>Buffett consistently highlights Return on Equity as one of his key metrics. High ROE shows how efficiently a company uses their ownership to generate profits (effective mgmt/ sustainable profitability without excessive leverag</v>
      </c>
    </row>
    <row r="4">
      <c r="A4" t="str">
        <v>6. Debt to Shr. Equity Ratio</v>
      </c>
      <c r="B4">
        <v>0.15</v>
      </c>
      <c r="C4" t="str">
        <v>Buffett strongly dislikes companies with excessive debt. A low debt to equity ratio ensures a comp isn'y overly relient on borrowing. Buffett prefers comp's with roe's below 0.5</v>
      </c>
    </row>
    <row r="5">
      <c r="A5" t="str">
        <v>4. Return on Total Assets</v>
      </c>
      <c r="B5">
        <v>0.1</v>
      </c>
      <c r="C5" t="str">
        <v>Efficient use of assets to generate cash is crucial for a comp's long-term growth. RTA indicates how effectivelty the comp converts assets into cash flow</v>
      </c>
    </row>
    <row r="6">
      <c r="A6" t="str">
        <v>5. Long Term Debt</v>
      </c>
      <c r="B6">
        <v>0.1</v>
      </c>
      <c r="C6" t="str">
        <v>Comp's with a manageable long-term debt are in a better position to grow sustainably. Prefers comps that don't overburden themselves with debt (LT debt should be low relative to assets, ensuring that the comp isn't too leveraged</v>
      </c>
    </row>
    <row r="7">
      <c r="A7" t="str">
        <v>8. Retained Earnings</v>
      </c>
      <c r="B7">
        <v>0.08</v>
      </c>
      <c r="C7" t="str">
        <v>Retained earnings reflect a comp's ability to reinvest and grow it's business without taking on more debt or issuing new shares. Rising RE allows comps to ecpand without diluting equity (through issuing shares) or acquiring additional debt</v>
      </c>
    </row>
    <row r="8">
      <c r="A8" t="str">
        <v>1. Inventory &amp; Net Earnings</v>
      </c>
      <c r="B8">
        <v>0.07</v>
      </c>
      <c r="C8" t="str">
        <v>Consistent and growing profit margins are critical for LT profitability. Spikes in earnings could indicate volatility, and Buffett prefers steady, reliable growth. Comp's with stable, growing, and predictable profit margins are better equipped to navigate economic downturns</v>
      </c>
    </row>
    <row r="9">
      <c r="A9" t="str">
        <v>9. Treasury Stock</v>
      </c>
      <c r="B9">
        <v>0.05</v>
      </c>
      <c r="C9" t="str">
        <v>Treasury stock buybacks indicate that mgmt believes in the company's future growth and can be a good use of cash when the stock is undervalues, however, Buffett is wary of buybacks done at overvalued prices</v>
      </c>
    </row>
    <row r="10">
      <c r="A10" t="str">
        <v>7. Preferred Stock</v>
      </c>
      <c r="B10">
        <v>0.05</v>
      </c>
      <c r="C10" t="str">
        <v>Buffett tends to avoid comp's that heavily rely on preferred stock as it can dilute equity and create expensive obligations. PS is expensive and adds risk to the balance sheet. Important but not a primary factor</v>
      </c>
    </row>
    <row r="11">
      <c r="A11" t="str">
        <v>3. PPE</v>
      </c>
      <c r="B11">
        <v>0.03</v>
      </c>
      <c r="C11" t="str">
        <v>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v>
      </c>
    </row>
    <row r="12">
      <c r="A12" t="str">
        <v>11. Goodwill</v>
      </c>
      <c r="B12">
        <v>0.02</v>
      </c>
      <c r="C12" t="str">
        <v>Businesses that benefit from some kind of dca almost never sell for below their book value, so companies that show an increase in goodwill possibly indicates the acquisition of a company with a dca</v>
      </c>
    </row>
    <row r="13">
      <c r="B13">
        <f>SUM(B2:B12)</f>
        <v>1</v>
      </c>
    </row>
    <row r="14">
      <c r="A14" t="str">
        <v>Pass/Fail Criteria (Binary Results)</v>
      </c>
      <c r="G14" t="str">
        <v>Parameter #</v>
      </c>
      <c r="H14" t="str">
        <v>Max. Points Awarded</v>
      </c>
      <c r="I14" t="str">
        <v>Max. Points (w/ weight)</v>
      </c>
      <c r="J14" t="str">
        <v>weight</v>
      </c>
    </row>
    <row r="15">
      <c r="A15" t="str">
        <v>If a parameter test is binary (Pass/Fail), you can score each year’s result as follows</v>
      </c>
      <c r="G15" t="str">
        <v>1A</v>
      </c>
      <c r="H15">
        <v>200</v>
      </c>
      <c r="I15">
        <f>H15*'scoring theory'!B8</f>
        <v>14.000000000000002</v>
      </c>
      <c r="J15">
        <f>'scoring theory'!B8</f>
        <v>0.07</v>
      </c>
    </row>
    <row r="16">
      <c r="A16" t="str">
        <v>Pass: 100 points</v>
      </c>
      <c r="G16" t="str">
        <v>1B</v>
      </c>
      <c r="H16">
        <v>200</v>
      </c>
      <c r="I16">
        <f>H16*'scoring theory'!B8</f>
        <v>14.000000000000002</v>
      </c>
      <c r="J16">
        <f>'scoring theory'!B8</f>
        <v>0.07</v>
      </c>
    </row>
    <row r="17">
      <c r="A17" t="str">
        <v>Fail: 0 points</v>
      </c>
      <c r="G17">
        <v>2</v>
      </c>
      <c r="H17">
        <v>400</v>
      </c>
      <c r="I17">
        <f>H17*'scoring theory'!B2</f>
        <v>80</v>
      </c>
      <c r="J17">
        <f>'scoring theory'!B2</f>
        <v>0.2</v>
      </c>
    </row>
    <row r="18">
      <c r="G18">
        <v>3</v>
      </c>
      <c r="H18">
        <v>400</v>
      </c>
      <c r="I18">
        <f>H18*'scoring theory'!B11</f>
        <v>12</v>
      </c>
      <c r="J18">
        <f>'scoring theory'!B11</f>
        <v>0.03</v>
      </c>
    </row>
    <row r="19">
      <c r="A19" t="str">
        <v>Percentage-Based Results</v>
      </c>
      <c r="G19">
        <v>4</v>
      </c>
      <c r="H19">
        <v>400</v>
      </c>
      <c r="I19">
        <f>H19*'scoring theory'!B5</f>
        <v>40</v>
      </c>
      <c r="J19">
        <f>'scoring theory'!B5</f>
        <v>0.1</v>
      </c>
    </row>
    <row r="20">
      <c r="A20" t="str">
        <v>3. PPE</v>
      </c>
      <c r="G20">
        <v>5</v>
      </c>
      <c r="H20">
        <v>400</v>
      </c>
      <c r="I20">
        <f>H20*'scoring theory'!B6</f>
        <v>40</v>
      </c>
      <c r="J20">
        <f>'scoring theory'!B6</f>
        <v>0.1</v>
      </c>
    </row>
    <row r="21">
      <c r="A21" t="str">
        <v>Great: &gt; 0.5</v>
      </c>
      <c r="B21" t="str">
        <v>100 pts</v>
      </c>
      <c r="G21">
        <v>6</v>
      </c>
      <c r="H21">
        <v>400</v>
      </c>
      <c r="I21">
        <f>H21*'scoring theory'!B4</f>
        <v>60</v>
      </c>
      <c r="J21">
        <f>'scoring theory'!B4</f>
        <v>0.15</v>
      </c>
    </row>
    <row r="22">
      <c r="A22" t="str">
        <v>Good: 0.2 -&gt; 0.5</v>
      </c>
      <c r="B22" t="str">
        <v>50 pts</v>
      </c>
      <c r="G22">
        <v>7</v>
      </c>
      <c r="H22">
        <v>400</v>
      </c>
      <c r="I22">
        <f>H22*'scoring theory'!B10</f>
        <v>20</v>
      </c>
      <c r="J22">
        <f>'scoring theory'!B10</f>
        <v>0.05</v>
      </c>
    </row>
    <row r="23">
      <c r="A23" t="str">
        <v>Bad: &lt; 0.2</v>
      </c>
      <c r="B23" t="str">
        <v>0 pts</v>
      </c>
      <c r="G23">
        <v>8</v>
      </c>
      <c r="H23">
        <v>400</v>
      </c>
      <c r="I23">
        <f>H23*'scoring theory'!B7</f>
        <v>32</v>
      </c>
      <c r="J23">
        <f>'scoring theory'!B7</f>
        <v>0.08</v>
      </c>
    </row>
    <row r="24">
      <c r="A24" t="str">
        <v>4. ROA</v>
      </c>
      <c r="G24">
        <v>9</v>
      </c>
      <c r="H24">
        <v>400</v>
      </c>
      <c r="I24">
        <f>H24*'scoring theory'!B9</f>
        <v>20</v>
      </c>
      <c r="J24">
        <f>'scoring theory'!B9</f>
        <v>0.05</v>
      </c>
    </row>
    <row r="25">
      <c r="A25" t="str">
        <v>Great: &gt; 0.17</v>
      </c>
      <c r="B25" t="str">
        <v>100 pts</v>
      </c>
      <c r="G25">
        <v>10</v>
      </c>
      <c r="H25">
        <v>400</v>
      </c>
      <c r="I25">
        <f>H25*'scoring theory'!B3</f>
        <v>60</v>
      </c>
      <c r="J25">
        <f>'scoring theory'!B3</f>
        <v>0.15</v>
      </c>
    </row>
    <row r="26">
      <c r="A26" t="str">
        <v>Good: 0.1 -&gt; 0.17</v>
      </c>
      <c r="B26" t="str">
        <v>50 pts</v>
      </c>
      <c r="G26">
        <v>11</v>
      </c>
      <c r="H26">
        <v>400</v>
      </c>
      <c r="I26">
        <f>H26*'scoring theory'!B12</f>
        <v>8</v>
      </c>
      <c r="J26">
        <f>'scoring theory'!B12</f>
        <v>0.02</v>
      </c>
    </row>
    <row r="27">
      <c r="A27" t="str">
        <v>Bad: &lt; 0.1</v>
      </c>
      <c r="B27" t="str">
        <v>0 pts</v>
      </c>
      <c r="H27">
        <f>SUM(H15:H26)</f>
        <v>4400</v>
      </c>
      <c r="I27">
        <f>SUM(I15:I26)</f>
        <v>400</v>
      </c>
      <c r="J27">
        <f>SUM(J15:J26)</f>
        <v>1.07</v>
      </c>
    </row>
    <row r="28">
      <c r="A28" t="str">
        <v>5. LTD</v>
      </c>
    </row>
    <row r="29">
      <c r="A29" t="str">
        <v>Great: &lt; 0.5</v>
      </c>
      <c r="B29" t="str">
        <v>100 pts</v>
      </c>
    </row>
    <row r="30">
      <c r="A30" t="str">
        <v>Bad: &gt; 0.5</v>
      </c>
      <c r="B30" t="str">
        <v>0 pts</v>
      </c>
    </row>
    <row r="32">
      <c r="A32" t="str">
        <v>6. D-ShrEq</v>
      </c>
    </row>
    <row r="33">
      <c r="A33" t="str">
        <v>Great: &lt; 0.8</v>
      </c>
      <c r="B33" t="str">
        <v>100 pts</v>
      </c>
    </row>
    <row r="34">
      <c r="A34" t="str">
        <v>Good: &lt; 1.0</v>
      </c>
      <c r="B34" t="str">
        <v>50 pts</v>
      </c>
    </row>
    <row r="35">
      <c r="A35" t="str">
        <v>Bad: &gt; 1.0</v>
      </c>
      <c r="B35" t="str">
        <v>0 pts</v>
      </c>
    </row>
    <row r="37">
      <c r="A37" t="str">
        <v>8. RE</v>
      </c>
    </row>
    <row r="38">
      <c r="A38" t="str">
        <v>Great: &gt;= 0.17</v>
      </c>
      <c r="B38" t="str">
        <v>100 pts</v>
      </c>
    </row>
    <row r="39">
      <c r="A39" t="str">
        <v>Good: 0 -&gt; 0.17</v>
      </c>
      <c r="B39" t="str">
        <v>50 pts</v>
      </c>
    </row>
    <row r="40">
      <c r="A40" t="str">
        <v>Bad: &lt; 0</v>
      </c>
      <c r="B40" t="str">
        <v>0 pts</v>
      </c>
    </row>
    <row r="42">
      <c r="A42" t="str">
        <v>10. ROE</v>
      </c>
    </row>
    <row r="43">
      <c r="A43" t="str">
        <v>Great: &gt; 0.23</v>
      </c>
      <c r="B43" t="str">
        <v>100 pts</v>
      </c>
    </row>
    <row r="44">
      <c r="A44" t="str">
        <v>Bad: &lt; 0.23</v>
      </c>
      <c r="B44" t="str">
        <v>0 pts</v>
      </c>
    </row>
  </sheetData>
  <pageMargins left="0.7" right="0.7" top="0.75" bottom="0.75" header="0.3" footer="0.3"/>
  <ignoredErrors>
    <ignoredError numberStoredAsText="1" sqref="A1:J45"/>
  </ignoredErrors>
</worksheet>
</file>

<file path=xl/worksheets/sheet6.xml><?xml version="1.0" encoding="utf-8"?>
<worksheet xmlns="http://schemas.openxmlformats.org/spreadsheetml/2006/main" xmlns:r="http://schemas.openxmlformats.org/officeDocument/2006/relationships">
  <dimension ref="A1:V59"/>
  <sheetViews>
    <sheetView workbookViewId="0" rightToLeft="0"/>
  </sheetViews>
  <sheetData>
    <row r="2">
      <c r="B2" t="str">
        <v>Balance Sheet</v>
      </c>
      <c r="C2" t="str">
        <v>YR 4</v>
      </c>
      <c r="D2" t="str">
        <v>YR 3</v>
      </c>
      <c r="E2" t="str">
        <v>YR 2</v>
      </c>
      <c r="F2" t="str">
        <v>YR 1</v>
      </c>
      <c r="H2" t="str">
        <v>Parameter</v>
      </c>
      <c r="I2" t="str">
        <v>YR 4 Result</v>
      </c>
      <c r="J2" t="str">
        <v>YR 3 Result</v>
      </c>
      <c r="K2" t="str">
        <v>YR 2 Result</v>
      </c>
      <c r="L2" t="str">
        <v>YR 1 Result</v>
      </c>
      <c r="M2" t="str">
        <v>SCORE</v>
      </c>
      <c r="N2" t="str">
        <v>Explaination:</v>
      </c>
    </row>
    <row r="3">
      <c r="B3" t="str">
        <v>inventory</v>
      </c>
      <c r="C3">
        <v>20976000</v>
      </c>
      <c r="D3">
        <v>24886000</v>
      </c>
      <c r="E3">
        <v>22068000</v>
      </c>
      <c r="F3">
        <v>16627000</v>
      </c>
      <c r="H3" t="str">
        <v>1. Inventory &amp; Net Earnings</v>
      </c>
    </row>
    <row r="4">
      <c r="B4" t="str">
        <v>ppe</v>
      </c>
      <c r="C4">
        <v>34038000</v>
      </c>
      <c r="D4">
        <v>32572000</v>
      </c>
      <c r="E4">
        <v>31167000</v>
      </c>
      <c r="F4">
        <v>30667000</v>
      </c>
      <c r="H4" t="str">
        <v>a. Inventory</v>
      </c>
      <c r="I4" t="str">
        <f>IF(C3&gt;D3, "Pass", "Fail")</f>
        <v>Fail</v>
      </c>
      <c r="J4" t="str">
        <f>IF(D3&gt;E3, "Pass", "Fail")</f>
        <v>Pass</v>
      </c>
      <c r="K4" t="str">
        <f>IF(E3&gt;F3, "Pass", "Fail")</f>
        <v>Pass</v>
      </c>
      <c r="N4" t="str">
        <v>looking for a steady rise</v>
      </c>
    </row>
    <row r="5">
      <c r="B5" t="str">
        <v>goodwill</v>
      </c>
      <c r="C5">
        <v>8455000</v>
      </c>
      <c r="D5">
        <v>7444000</v>
      </c>
      <c r="E5">
        <v>7449000</v>
      </c>
      <c r="F5">
        <v>7126000</v>
      </c>
      <c r="H5" t="str">
        <v>b. Net Op. Cash Flow</v>
      </c>
      <c r="I5" t="str">
        <f>IF(C17&gt;D17, "Pass", "Fail")</f>
        <v>Pass</v>
      </c>
      <c r="J5" t="str">
        <f>IF(D17&gt;E17, "Pass", "Fail")</f>
        <v>Fail</v>
      </c>
      <c r="K5" t="str">
        <f>IF(E17&gt;F17, "Pass", "Fail")</f>
        <v>Fail</v>
      </c>
      <c r="N5" t="str">
        <v>looking for a steady rise</v>
      </c>
    </row>
    <row r="6">
      <c r="B6" t="str">
        <v>total assets</v>
      </c>
      <c r="C6">
        <v>76530000</v>
      </c>
      <c r="D6">
        <v>76445000</v>
      </c>
      <c r="E6">
        <v>71876000</v>
      </c>
      <c r="F6">
        <v>70581000</v>
      </c>
      <c r="H6" t="str">
        <v>2. Earning Power</v>
      </c>
      <c r="I6" t="str">
        <f>IF(C17&gt;C7, "Pass", "Fail")</f>
        <v>Fail</v>
      </c>
      <c r="J6" t="str">
        <f>IF(D17&gt;D7, "Pass", "Fail")</f>
        <v>Fail</v>
      </c>
      <c r="K6" t="str">
        <f>IF(E17&gt;E7, "Pass", "Fail")</f>
        <v>Fail</v>
      </c>
      <c r="L6" t="str">
        <f>IF(F17&gt;F7, "Pass", "Fail")</f>
        <v>Fail</v>
      </c>
      <c r="N6" t="str">
        <v>can net op. cash flow cover the same year's current liabilities</v>
      </c>
    </row>
    <row r="7">
      <c r="B7" t="str">
        <v>current liabilities</v>
      </c>
      <c r="C7">
        <v>22015000</v>
      </c>
      <c r="D7">
        <v>23110000</v>
      </c>
      <c r="E7">
        <v>28693000</v>
      </c>
      <c r="F7">
        <v>23166000</v>
      </c>
      <c r="H7" t="str">
        <v>3. PPE</v>
      </c>
      <c r="I7">
        <f>((C4-D4)/D4)</f>
        <v>0.04500798231609972</v>
      </c>
      <c r="J7">
        <f>((D4-E4)/E4)</f>
        <v>0.045079731767574675</v>
      </c>
      <c r="K7">
        <f>((E4-F4)/F4)</f>
        <v>0.01630417060684123</v>
      </c>
      <c r="N7" t="str">
        <v>steady rise; no jumps or spikes (jumps or spikes indicate lack of investment/expansion structure; could overextend)</v>
      </c>
    </row>
    <row r="8">
      <c r="B8" t="str">
        <v>long term debt</v>
      </c>
      <c r="C8">
        <v>53471000</v>
      </c>
      <c r="D8">
        <v>51773000</v>
      </c>
      <c r="E8">
        <v>44879000</v>
      </c>
      <c r="F8">
        <v>44116000</v>
      </c>
      <c r="H8" t="str">
        <v>4. Return on Total Assets</v>
      </c>
      <c r="I8">
        <f>C17/C6</f>
        <v>0.2766496798641056</v>
      </c>
      <c r="J8">
        <f>D17/D6</f>
        <v>0.1911832036104389</v>
      </c>
      <c r="K8">
        <f>E17/E6</f>
        <v>0.23054983582837107</v>
      </c>
      <c r="L8">
        <f>F17/F6</f>
        <v>0.2669131919355067</v>
      </c>
      <c r="N8" t="str">
        <v>how much cash Is produced in proportion to the company's total assets at the time. Asset to Cash conversion rate (low 0% - 10%, good 11% - 17%, great 17%+)</v>
      </c>
    </row>
    <row r="9">
      <c r="B9" t="str">
        <v>total liabilities</v>
      </c>
      <c r="C9">
        <v>75486000</v>
      </c>
      <c r="D9">
        <v>74883000</v>
      </c>
      <c r="E9">
        <v>73572000</v>
      </c>
      <c r="F9">
        <v>67282000</v>
      </c>
      <c r="H9" t="str">
        <v>5. Long Term Debt</v>
      </c>
      <c r="I9">
        <f>C8/C6</f>
        <v>0.6986933228799164</v>
      </c>
      <c r="J9">
        <f>D8/D6</f>
        <v>0.6772581594610504</v>
      </c>
      <c r="K9">
        <f>E8/E6</f>
        <v>0.6243947910289944</v>
      </c>
      <c r="L9">
        <f>F8/F6</f>
        <v>0.6250407333418342</v>
      </c>
      <c r="N9" t="str">
        <v>how much long term debt in proportion to their total assets in a given year (What % of the assets are still being paid off) - 50% or less</v>
      </c>
    </row>
    <row r="10">
      <c r="B10" t="str">
        <v xml:space="preserve">treasury stock </v>
      </c>
      <c r="C10">
        <v>95372000</v>
      </c>
      <c r="D10">
        <v>87298000</v>
      </c>
      <c r="E10">
        <v>80794000</v>
      </c>
      <c r="F10">
        <v>65793000</v>
      </c>
      <c r="H10" t="str">
        <v>6. Debt to Shareholder's Equity Ratio</v>
      </c>
      <c r="I10">
        <f>C9/(C13+C10)</f>
        <v>0.7829198473282443</v>
      </c>
      <c r="J10">
        <f>D9/(D13+D10)</f>
        <v>0.8427076299797435</v>
      </c>
      <c r="K10">
        <f>E9/(E13+E10)</f>
        <v>0.9301372980353485</v>
      </c>
      <c r="L10">
        <f>F9/(F13+F10)</f>
        <v>0.9738030452150755</v>
      </c>
      <c r="N10" t="str">
        <v>what percent of the company's operations is financed through debt (good &lt; 100%, great &lt; 80%)</v>
      </c>
    </row>
    <row r="11">
      <c r="B11" t="str">
        <v>preferred stock</v>
      </c>
      <c r="C11">
        <v>0</v>
      </c>
      <c r="D11">
        <v>0</v>
      </c>
      <c r="E11">
        <v>0</v>
      </c>
      <c r="F11">
        <v>0</v>
      </c>
      <c r="H11" t="str">
        <v>7. Preferred stock</v>
      </c>
      <c r="I11" t="str">
        <f>IF(C11=0, "Pass", "Fail")</f>
        <v>Pass</v>
      </c>
      <c r="J11" t="str">
        <f>IF(D11=0, "Pass", "Fail")</f>
        <v>Pass</v>
      </c>
      <c r="K11" t="str">
        <f>IF(E11=0, "Pass", "Fail")</f>
        <v>Pass</v>
      </c>
      <c r="L11" t="str">
        <f>IF(F11=0, "Pass", "Fail")</f>
        <v>Pass</v>
      </c>
      <c r="N11" t="str">
        <v>preferred stock is super expensive; companies should avoid unless it's in best interest</v>
      </c>
    </row>
    <row r="12">
      <c r="B12" t="str">
        <v>retained earnings</v>
      </c>
      <c r="C12">
        <v>83656000</v>
      </c>
      <c r="D12">
        <v>76896000</v>
      </c>
      <c r="E12">
        <v>67580000</v>
      </c>
      <c r="F12">
        <v>58134000</v>
      </c>
      <c r="H12" t="str">
        <v>8. Retained Earnings</v>
      </c>
      <c r="I12">
        <f>(((C12-D12)/D12)+((D12-E12)/E12)+((E12-F12)/F12))/3</f>
        <v>0.129416349573093</v>
      </c>
      <c r="N12" t="str">
        <v>good &gt;= 7%, above avg. &gt;= 13.5%, great &gt;= 17%</v>
      </c>
    </row>
    <row r="13">
      <c r="B13" t="str">
        <v>total equity</v>
      </c>
      <c r="C13">
        <v>1044000</v>
      </c>
      <c r="D13">
        <v>1562000</v>
      </c>
      <c r="E13">
        <v>-1696000</v>
      </c>
      <c r="F13">
        <v>3299000</v>
      </c>
      <c r="H13" t="str">
        <v>9. Treasury Stock</v>
      </c>
      <c r="I13" t="str">
        <f>IF(C10&lt;&gt;0,"Pass","Fail")</f>
        <v>Pass</v>
      </c>
      <c r="J13" t="str">
        <f>IF(D10&lt;&gt;0,"Pass","Fail")</f>
        <v>Pass</v>
      </c>
      <c r="K13" t="str">
        <f>IF(E10&lt;&gt;0,"Pass","Fail")</f>
        <v>Pass</v>
      </c>
      <c r="L13" t="str">
        <f>IF(F10&lt;&gt;0,"Pass","Fail")</f>
        <v>Pass</v>
      </c>
      <c r="N13" t="str">
        <v>treasury stock is when a comp. buys their shares back; great indicator that the company has free funds to invest back into the company</v>
      </c>
    </row>
    <row r="14">
      <c r="B14" t="str">
        <v>Profit/Loss</v>
      </c>
      <c r="H14" t="str">
        <v>10. Return on Shareholder's Equity</v>
      </c>
      <c r="I14">
        <f>C17/(C13+C10)</f>
        <v>0.21959010952539</v>
      </c>
      <c r="J14">
        <f>D17/(D13+D10)</f>
        <v>0.16447220346612648</v>
      </c>
      <c r="K14">
        <f>E17/(E13+E10)</f>
        <v>0.20949960808111456</v>
      </c>
      <c r="L14">
        <f>F17/(F13+F10)</f>
        <v>0.27266543159844847</v>
      </c>
      <c r="N14" t="str">
        <v>ideal &gt;= 23%; a company that can turn equity into cash has better liquitidy and financial freedom to meet short term obligations/unexpected expenses, new oppurtunities</v>
      </c>
    </row>
    <row r="15">
      <c r="B15" t="str">
        <v>r&amp;d</v>
      </c>
      <c r="C15">
        <v>0</v>
      </c>
      <c r="D15">
        <v>0</v>
      </c>
      <c r="E15">
        <v>0</v>
      </c>
      <c r="F15">
        <v>0</v>
      </c>
      <c r="H15" t="str">
        <v>11. Goodwill</v>
      </c>
      <c r="I15" t="str">
        <f>IF(C5&gt;F5, "Pass", "Fail")</f>
        <v>Pass</v>
      </c>
      <c r="N15" t="str">
        <v>increase indicates the company is making acquisitions for more than the entity's fair value meaning they paid a premium for strategic value or growth potential</v>
      </c>
    </row>
    <row r="16">
      <c r="B16" t="str">
        <v>Cash Flow Statement</v>
      </c>
    </row>
    <row r="17">
      <c r="B17" t="str">
        <v>net operating cash flow</v>
      </c>
      <c r="C17">
        <v>21172000</v>
      </c>
      <c r="D17">
        <v>14615000</v>
      </c>
      <c r="E17">
        <v>16571000</v>
      </c>
      <c r="F17">
        <v>18839000</v>
      </c>
    </row>
  </sheetData>
  <pageMargins left="0.7" right="0.7" top="0.75" bottom="0.75" header="0.3" footer="0.3"/>
  <ignoredErrors>
    <ignoredError numberStoredAsText="1" sqref="A1:V59"/>
  </ignoredErrors>
</worksheet>
</file>

<file path=xl/worksheets/sheet7.xml><?xml version="1.0" encoding="utf-8"?>
<worksheet xmlns="http://schemas.openxmlformats.org/spreadsheetml/2006/main" xmlns:r="http://schemas.openxmlformats.org/officeDocument/2006/relationships">
  <dimension ref="A1:V59"/>
  <sheetViews>
    <sheetView workbookViewId="0" rightToLeft="0"/>
  </sheetViews>
  <sheetData>
    <row r="2">
      <c r="B2" t="str">
        <v>Balance Sheet</v>
      </c>
      <c r="C2" t="str">
        <v>Date 1</v>
      </c>
      <c r="D2" t="str">
        <v>Date 2</v>
      </c>
      <c r="E2" t="str">
        <v>Date 3</v>
      </c>
      <c r="F2" t="str">
        <v>Date 4</v>
      </c>
      <c r="H2" t="str">
        <v>Score</v>
      </c>
      <c r="I2"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row>
    <row r="3">
      <c r="B3" t="str">
        <v>inventory</v>
      </c>
    </row>
    <row r="4">
      <c r="B4" t="str">
        <v>ppe</v>
      </c>
    </row>
    <row r="5">
      <c r="B5" t="str">
        <v>goodwill</v>
      </c>
    </row>
    <row r="6">
      <c r="B6" t="str">
        <v>total assets</v>
      </c>
    </row>
    <row r="7">
      <c r="B7" t="str">
        <v>current liabilities</v>
      </c>
    </row>
    <row r="8">
      <c r="B8" t="str">
        <v>long term debt</v>
      </c>
    </row>
    <row r="9">
      <c r="B9" t="str">
        <v>total liabilities</v>
      </c>
    </row>
    <row r="10">
      <c r="B10" t="str">
        <v xml:space="preserve">treasury stock </v>
      </c>
    </row>
    <row r="11">
      <c r="B11" t="str">
        <v>preferred stock</v>
      </c>
    </row>
    <row r="12">
      <c r="B12" t="str">
        <v>retained earnings</v>
      </c>
    </row>
    <row r="13">
      <c r="B13" t="str">
        <v>total equity</v>
      </c>
    </row>
    <row r="14">
      <c r="B14" t="str">
        <v>Profit/Loss</v>
      </c>
    </row>
    <row r="15">
      <c r="B15" t="str">
        <v>r&amp;d</v>
      </c>
    </row>
    <row r="16">
      <c r="B16" t="str">
        <v>Cash Flow Statement</v>
      </c>
    </row>
    <row r="17">
      <c r="B17" t="str">
        <v>net operating cash flow</v>
      </c>
    </row>
    <row r="19">
      <c r="B19" t="str">
        <v>Parameter</v>
      </c>
      <c r="C19" t="str">
        <v>2024 result</v>
      </c>
      <c r="D19" t="str">
        <v>2023 result</v>
      </c>
      <c r="E19" t="str">
        <v>2022 result</v>
      </c>
      <c r="F19" t="str">
        <v>2021 result</v>
      </c>
      <c r="G19" t="str">
        <v>SCORE</v>
      </c>
    </row>
    <row r="20">
      <c r="B20" t="str">
        <v>1. Inventory &amp; Net Earnings</v>
      </c>
      <c r="H20" t="str">
        <v>Explaination:</v>
      </c>
    </row>
    <row r="21">
      <c r="B21" t="str">
        <v>a. Inventory</v>
      </c>
      <c r="C21" t="str">
        <f>IF(C3&gt;D3, "Pass", "Fail")</f>
        <v>Fail</v>
      </c>
      <c r="D21" t="str">
        <f>IF(D3&gt;E3, "Pass", "Fail")</f>
        <v>Fail</v>
      </c>
      <c r="E21" t="str">
        <f>IF(E3&gt;F3, "Pass", "Fail")</f>
        <v>Fail</v>
      </c>
      <c r="G21">
        <f>(((COUNTIF(C21:E21, "Pass") * 100) + (COUNTIF(C21:E21, "Fail") * 0)) * (400/300)) / 2</f>
        <v>0</v>
      </c>
      <c r="H21" t="str">
        <v>looking for a steady rise (TODO: z score maybe to detect spike)</v>
      </c>
    </row>
    <row r="22">
      <c r="B22" t="str">
        <v>b. Net Op. Cash Flow</v>
      </c>
      <c r="C22" t="str">
        <f>IF(C17&gt;D17, "Pass", "Fail")</f>
        <v>Fail</v>
      </c>
      <c r="D22" t="str">
        <f>IF(D17&gt;E17, "Pass", "Fail")</f>
        <v>Fail</v>
      </c>
      <c r="E22" t="str">
        <f>IF(E17&gt;F17, "Pass", "Fail")</f>
        <v>Fail</v>
      </c>
      <c r="G22">
        <f>(((COUNTIF(C22:F22, "Pass") * 100) + (COUNTIF(C22:F22, "Fail") * 0)) * (400/300)) / 2</f>
        <v>0</v>
      </c>
      <c r="H22" t="str">
        <v>looking for a steady rise</v>
      </c>
    </row>
    <row r="23">
      <c r="B23" t="str">
        <v>2. Earning Power</v>
      </c>
      <c r="C23" t="str">
        <f>IF(C17&gt;C7, "Pass", "Fail")</f>
        <v>Fail</v>
      </c>
      <c r="D23" t="str">
        <f>IF(D17&gt;D7, "Pass", "Fail")</f>
        <v>Fail</v>
      </c>
      <c r="E23" t="str">
        <f>IF(E17&gt;E7, "Pass", "Fail")</f>
        <v>Fail</v>
      </c>
      <c r="F23" t="str">
        <f>IF(F17&gt;F7, "Pass", "Fail")</f>
        <v>Fail</v>
      </c>
      <c r="G23">
        <f>(COUNTIF(C23:F23, "Pass") * 100) + (COUNTIF(C23:F23, "Fail") * 0)</f>
        <v>0</v>
      </c>
      <c r="H23" t="str">
        <v>can net op. cash flow cover the same year's current liabilities</v>
      </c>
    </row>
    <row r="24" xml:space="preserve">
      <c r="B24" t="str">
        <v>3. PPE</v>
      </c>
      <c r="C24" t="e">
        <f>C17/(C4)</f>
        <v>#DIV/0!</v>
      </c>
      <c r="D24" t="e">
        <f>D17/(D4)</f>
        <v>#DIV/0!</v>
      </c>
      <c r="E24" t="e">
        <f>E17/(E4)</f>
        <v>#DIV/0!</v>
      </c>
      <c r="F24" t="e">
        <f>F17/(F4)</f>
        <v>#DIV/0!</v>
      </c>
      <c r="G24" t="e" xml:space="preserve">
        <f xml:space="preserve"> (IF(C24 &gt; 0.5, 100, IF(C24 &gt;= 0.2, 50, 0))) +
  (IF(D24 &gt; 0.5, 100, IF(D24 &gt;= 0.2, 50, 0))) +
  (IF(E24 &gt; 0.5, 100, IF(E24 &gt;= 0.2, 50, 0))) +
  (IF(F24 &gt; 0.5, 100, IF(F24 &gt;= 0.2, 50, 0)))</f>
        <v>#DIV/0!</v>
      </c>
      <c r="H24" t="str">
        <v>measures how efficiently the company's net op. cash flow covers its investments in PPE. Higher ratio indicates strong cash generation relative to capital investments needed</v>
      </c>
    </row>
    <row r="25" xml:space="preserve">
      <c r="B25" t="str">
        <v>4. Return on Total Assets</v>
      </c>
      <c r="C25" t="e">
        <f>C17/C6</f>
        <v>#DIV/0!</v>
      </c>
      <c r="D25" t="e">
        <f>D17/D6</f>
        <v>#DIV/0!</v>
      </c>
      <c r="E25" t="e">
        <f>E17/E6</f>
        <v>#DIV/0!</v>
      </c>
      <c r="F25" t="e">
        <f>F17/F6</f>
        <v>#DIV/0!</v>
      </c>
      <c r="G25" t="e" xml:space="preserve">
        <f xml:space="preserve"> (IF(C25 &gt; 0.17, 100, IF(C25 &gt;= 0.1, 50, 0))) +
  (IF(D25 &gt; 0.17, 100, IF(D25 &gt;= 0.1, 50, 0))) +
  (IF(E25 &gt; 0.17, 100, IF(E25 &gt;= 0.1, 50, 0))) +
  (IF(F25 &gt; 0.17, 100, IF(F25 &gt;= 0.1, 50, 0)))</f>
        <v>#DIV/0!</v>
      </c>
      <c r="H25" t="str">
        <v>how much cash Is produced in proportion to the company's total assets at the time. Asset to Cash conversion rate (low 0% - 10%, good 11% - 17%, great 17%+)</v>
      </c>
    </row>
    <row r="26" xml:space="preserve">
      <c r="B26" t="str">
        <v>5. Long Term Debt</v>
      </c>
      <c r="C26" t="e">
        <f>C8/C6</f>
        <v>#DIV/0!</v>
      </c>
      <c r="D26" t="e">
        <f>D8/D6</f>
        <v>#DIV/0!</v>
      </c>
      <c r="E26" t="e">
        <f>E8/E6</f>
        <v>#DIV/0!</v>
      </c>
      <c r="F26" t="e">
        <f>F8/F6</f>
        <v>#DIV/0!</v>
      </c>
      <c r="G26" t="e" xml:space="preserve">
        <f xml:space="preserve"> (IF(C26 &lt; 0.5, 100, 0)) +
  (IF(D26 &lt; 0.5, 100, 0)) +
  (IF(E26 &lt; 0.5, 100, 0)) +
  (IF(F26 &lt; 0.5, 100, 0))</f>
        <v>#DIV/0!</v>
      </c>
      <c r="H26" t="str">
        <v>how much long term debt in proportion to their total assets in a given year (What % of the assets are still being paid off) - 50% or less</v>
      </c>
    </row>
    <row r="27" xml:space="preserve">
      <c r="B27" t="str">
        <v>6. Debt to Shareholder's Equity Ratio</v>
      </c>
      <c r="C27" t="e">
        <f>C9/(C13+C10)</f>
        <v>#DIV/0!</v>
      </c>
      <c r="D27" t="e">
        <f>D9/(D13+D10)</f>
        <v>#DIV/0!</v>
      </c>
      <c r="E27" t="e">
        <f>E9/(E13+E10)</f>
        <v>#DIV/0!</v>
      </c>
      <c r="F27" t="e">
        <f>F9/(F13+F10)</f>
        <v>#DIV/0!</v>
      </c>
      <c r="G27" t="e" xml:space="preserve">
        <f xml:space="preserve"> (IF(C27 &lt; 0.8, 100, IF(C27 &lt; 1, 50, 0))) +
  (IF(D27 &lt; 0.8, 100, IF(D27 &lt; 1, 50, 0))) +
  (IF(E27 &lt; 0.8, 100, IF(E27 &lt; 1, 50, 0))) +
  (IF(F27 &lt; 0.8, 100, IF(F27 &lt; 1, 50, 0)))</f>
        <v>#DIV/0!</v>
      </c>
      <c r="H27" t="str">
        <v>what percent of the company's operations is financed through debt (good &lt; 100%, great &lt; 80%)</v>
      </c>
    </row>
    <row r="28">
      <c r="B28" t="str">
        <v>7. Preferred stock</v>
      </c>
      <c r="C28" t="str">
        <f>IF(C11=0, "Pass", "Fail")</f>
        <v>Pass</v>
      </c>
      <c r="D28" t="str">
        <f>IF(D11=0, "Pass", "Fail")</f>
        <v>Pass</v>
      </c>
      <c r="E28" t="str">
        <f>IF(E11=0, "Pass", "Fail")</f>
        <v>Pass</v>
      </c>
      <c r="F28" t="str">
        <f>IF(F11=0, "Pass", "Fail")</f>
        <v>Pass</v>
      </c>
      <c r="G28">
        <f>(COUNTIF(C28:F28, "Pass") * 100) + (COUNTIF(C28:F28, "Fail") * 0)</f>
        <v>400</v>
      </c>
      <c r="H28" t="str">
        <v>preferred stock is super expensive; companies should avoid unless it's in best interest</v>
      </c>
    </row>
    <row r="29">
      <c r="B29" t="str">
        <v>8. Retained Earnings</v>
      </c>
      <c r="C29" t="e">
        <f>(((C12-D12)/D12)+((D12-E12)/E12)+((E12-F12)/F12))/3</f>
        <v>#DIV/0!</v>
      </c>
      <c r="G29" t="e">
        <f>(IF(C29 &gt;= 0.17, 100, IF(C29 &gt;= 0, 50, 0))) * (400/100)</f>
        <v>#DIV/0!</v>
      </c>
      <c r="H29" t="str">
        <v>good &gt;= 7%, above avg. &gt;= 13.5%, great &gt;= 17%</v>
      </c>
    </row>
    <row r="30">
      <c r="B30" t="str">
        <v>9. Treasury Stock</v>
      </c>
      <c r="C30" t="str">
        <f>IF(C10&lt;&gt;0,"Pass","Fail")</f>
        <v>Fail</v>
      </c>
      <c r="D30" t="str">
        <f>IF(D10&lt;&gt;0,"Pass","Fail")</f>
        <v>Fail</v>
      </c>
      <c r="E30" t="str">
        <f>IF(E10&lt;&gt;0,"Pass","Fail")</f>
        <v>Fail</v>
      </c>
      <c r="F30" t="str">
        <f>IF(F10&lt;&gt;0,"Pass","Fail")</f>
        <v>Fail</v>
      </c>
      <c r="G30">
        <f>(COUNTIF(C30:F30, "Pass") * 100) + (COUNTIF(C30:F30, "Fail") * 0)</f>
        <v>0</v>
      </c>
      <c r="H30" t="str">
        <v>treasury stock is when a comp. buys their shares back; great indicator that the company has free funds to invest back into the company</v>
      </c>
    </row>
    <row r="31" xml:space="preserve">
      <c r="B31" t="str">
        <v>10. Return on Shareholder's Equity</v>
      </c>
      <c r="C31" t="e">
        <f>C17/(C13+C10)</f>
        <v>#DIV/0!</v>
      </c>
      <c r="D31" t="e">
        <f>D17/(D13+D10)</f>
        <v>#DIV/0!</v>
      </c>
      <c r="E31" t="e">
        <f>E17/(E13+E10)</f>
        <v>#DIV/0!</v>
      </c>
      <c r="F31" t="e">
        <f>F17/(F13+F10)</f>
        <v>#DIV/0!</v>
      </c>
      <c r="G31" t="e" xml:space="preserve">
        <f xml:space="preserve"> (IF(C31 &gt; 0.23, 100, 0)) +
  (IF(D31 &gt; 0.23, 100, 0)) +
  (IF(E31 &gt; 0.23, 100, 0)) +
  (IF(F31 &gt; 0.23, 100, 0))</f>
        <v>#DIV/0!</v>
      </c>
      <c r="H31" t="str">
        <v>ideal &gt;= 23%; a company that can turn equity into cash has better liquitidy and financial freedom to meet short term obligations/unexpected expenses, new oppurtunities</v>
      </c>
    </row>
    <row r="32">
      <c r="B32" t="str">
        <v>11. Goodwill</v>
      </c>
      <c r="C32" t="str">
        <f>IF(C5&gt;F5, "Pass", "Fail")</f>
        <v>Fail</v>
      </c>
      <c r="G32">
        <f>((COUNTIF(C32, "Pass") * 100) + (COUNTIF(C32, "Fail") * 0)) * (400/100)</f>
        <v>0</v>
      </c>
      <c r="H32" t="str">
        <v>increase indicates the company is making acquisitions for more than the entity's fair value meaning they paid a premium for strategic value or growth potential</v>
      </c>
    </row>
  </sheetData>
  <pageMargins left="0.7" right="0.7" top="0.75" bottom="0.75" header="0.3" footer="0.3"/>
  <ignoredErrors>
    <ignoredError numberStoredAsText="1" sqref="A1:V59"/>
  </ignoredErrors>
</worksheet>
</file>

<file path=xl/worksheets/sheet8.xml><?xml version="1.0" encoding="utf-8"?>
<worksheet xmlns="http://schemas.openxmlformats.org/spreadsheetml/2006/main" xmlns:r="http://schemas.openxmlformats.org/officeDocument/2006/relationships">
  <dimension ref="A1:V59"/>
  <sheetViews>
    <sheetView workbookViewId="0" rightToLeft="0"/>
  </sheetViews>
  <sheetData>
    <row r="2">
      <c r="B2" t="str">
        <v>Balance Sheet</v>
      </c>
      <c r="C2" t="str">
        <v>2024</v>
      </c>
      <c r="D2" t="str">
        <v>2023</v>
      </c>
      <c r="E2" t="str">
        <v>2022</v>
      </c>
      <c r="F2" t="str">
        <v>2021</v>
      </c>
      <c r="H2" t="str">
        <v>Score</v>
      </c>
      <c r="I2">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0.8120833333333334</v>
      </c>
    </row>
    <row r="3">
      <c r="B3" t="str">
        <v>inventory</v>
      </c>
      <c r="C3">
        <v>5282000</v>
      </c>
      <c r="D3">
        <v>5159000</v>
      </c>
      <c r="E3">
        <v>2605000</v>
      </c>
      <c r="F3">
        <v>1826000</v>
      </c>
    </row>
    <row r="4">
      <c r="B4" t="str">
        <v>ppe</v>
      </c>
      <c r="C4">
        <v>5260000</v>
      </c>
      <c r="D4">
        <v>4845000</v>
      </c>
      <c r="E4">
        <v>3607000</v>
      </c>
      <c r="F4">
        <v>2856000</v>
      </c>
    </row>
    <row r="5">
      <c r="B5" t="str">
        <v>goodwill</v>
      </c>
      <c r="C5">
        <v>5542000</v>
      </c>
      <c r="D5">
        <v>6048000</v>
      </c>
      <c r="E5">
        <v>6688000</v>
      </c>
      <c r="F5">
        <v>6930000</v>
      </c>
    </row>
    <row r="6">
      <c r="B6" t="str">
        <v>total assets</v>
      </c>
      <c r="C6">
        <v>65728000</v>
      </c>
      <c r="D6">
        <v>41182000</v>
      </c>
      <c r="E6">
        <v>44187000</v>
      </c>
      <c r="F6">
        <v>28791000</v>
      </c>
    </row>
    <row r="7">
      <c r="B7" t="str">
        <v>current liabilities</v>
      </c>
      <c r="C7">
        <v>10631000</v>
      </c>
      <c r="D7">
        <v>6563000</v>
      </c>
      <c r="E7">
        <v>4335000</v>
      </c>
      <c r="F7">
        <v>3925000</v>
      </c>
    </row>
    <row r="8">
      <c r="B8" t="str">
        <v>long term debt</v>
      </c>
      <c r="C8">
        <v>12119000</v>
      </c>
      <c r="D8">
        <v>12518000</v>
      </c>
      <c r="E8">
        <v>13240000</v>
      </c>
      <c r="F8">
        <v>7973000</v>
      </c>
    </row>
    <row r="9">
      <c r="B9" t="str">
        <v>total liabilities</v>
      </c>
      <c r="C9">
        <v>22750000</v>
      </c>
      <c r="D9">
        <v>19081000</v>
      </c>
      <c r="E9">
        <v>17575000</v>
      </c>
      <c r="F9">
        <v>11898000</v>
      </c>
    </row>
    <row r="10">
      <c r="B10" t="str">
        <v xml:space="preserve">treasury stock </v>
      </c>
      <c r="C10">
        <v>0</v>
      </c>
      <c r="D10">
        <v>0</v>
      </c>
      <c r="E10">
        <v>0</v>
      </c>
      <c r="F10">
        <v>10756000</v>
      </c>
    </row>
    <row r="11">
      <c r="B11" t="str">
        <v>preferred stock</v>
      </c>
      <c r="C11">
        <v>0</v>
      </c>
      <c r="D11">
        <v>0</v>
      </c>
      <c r="E11">
        <v>0</v>
      </c>
      <c r="F11">
        <v>0</v>
      </c>
    </row>
    <row r="12">
      <c r="B12" t="str">
        <v>retained earnings</v>
      </c>
      <c r="C12">
        <v>29817000</v>
      </c>
      <c r="D12">
        <v>10171000</v>
      </c>
      <c r="E12">
        <v>16235000</v>
      </c>
      <c r="F12">
        <v>18908000</v>
      </c>
    </row>
    <row r="13">
      <c r="B13" t="str">
        <v>total equity</v>
      </c>
      <c r="C13">
        <v>42978000</v>
      </c>
      <c r="D13">
        <v>22101000</v>
      </c>
      <c r="E13">
        <v>26612000</v>
      </c>
      <c r="F13">
        <v>16893000</v>
      </c>
    </row>
    <row r="14">
      <c r="B14" t="str">
        <v>Profit/Loss</v>
      </c>
    </row>
    <row r="15">
      <c r="B15" t="str">
        <v>r&amp;d</v>
      </c>
      <c r="C15">
        <v>8675000</v>
      </c>
      <c r="D15">
        <v>7339000</v>
      </c>
      <c r="E15">
        <v>5268000</v>
      </c>
      <c r="F15">
        <v>3924000</v>
      </c>
    </row>
    <row r="16">
      <c r="B16" t="str">
        <v>Cash Flow Statement</v>
      </c>
    </row>
    <row r="17">
      <c r="B17" t="str">
        <v>net operating cash flow</v>
      </c>
      <c r="C17">
        <v>28090000</v>
      </c>
      <c r="D17">
        <v>5641000</v>
      </c>
      <c r="E17">
        <v>9108000</v>
      </c>
      <c r="F17">
        <v>5822000</v>
      </c>
    </row>
    <row r="19">
      <c r="B19" t="str">
        <v>Parameter</v>
      </c>
      <c r="C19" t="str">
        <v>2024 result</v>
      </c>
      <c r="D19" t="str">
        <v>2023 result</v>
      </c>
      <c r="E19" t="str">
        <v>2022 result</v>
      </c>
      <c r="F19" t="str">
        <v>2021 result</v>
      </c>
      <c r="G19" t="str">
        <v>SCORE</v>
      </c>
    </row>
    <row r="20">
      <c r="B20" t="str">
        <v>1. Inventory &amp; Net Earnings</v>
      </c>
      <c r="H20" t="str">
        <v>Explaination:</v>
      </c>
    </row>
    <row r="21">
      <c r="B21" t="str">
        <v>a. Inventory</v>
      </c>
      <c r="C21" t="str">
        <f>IF(C3&gt;D3, "Pass", "Fail")</f>
        <v>Pass</v>
      </c>
      <c r="D21" t="str">
        <f>IF(D3&gt;E3, "Pass", "Fail")</f>
        <v>Pass</v>
      </c>
      <c r="E21" t="str">
        <f>IF(E3&gt;F3, "Pass", "Fail")</f>
        <v>Pass</v>
      </c>
      <c r="G21">
        <f>(((COUNTIF(C21:E21, "Pass") * 100) + (COUNTIF(C21:E21, "Fail") * 0)) * (400/300)) / 2</f>
        <v>200</v>
      </c>
      <c r="H21" t="str">
        <v>looking for a steady rise (TODO: z score maybe to detect spike)</v>
      </c>
    </row>
    <row r="22">
      <c r="B22" t="str">
        <v>b. Net Op. Cash Flow</v>
      </c>
      <c r="C22" t="str">
        <f>IF(C17&gt;D17, "Pass", "Fail")</f>
        <v>Pass</v>
      </c>
      <c r="D22" t="str">
        <f>IF(D17&gt;E17, "Pass", "Fail")</f>
        <v>Fail</v>
      </c>
      <c r="E22" t="str">
        <f>IF(E17&gt;F17, "Pass", "Fail")</f>
        <v>Pass</v>
      </c>
      <c r="G22">
        <f>(((COUNTIF(C22:F22, "Pass") * 100) + (COUNTIF(C22:F22, "Fail") * 0)) * (400/300)) / 2</f>
        <v>133.33333333333331</v>
      </c>
      <c r="H22" t="str">
        <v>looking for a steady rise</v>
      </c>
    </row>
    <row r="23">
      <c r="B23" t="str">
        <v>2. Earning Power</v>
      </c>
      <c r="C23" t="str">
        <f>IF(C17&gt;C7, "Pass", "Fail")</f>
        <v>Pass</v>
      </c>
      <c r="D23" t="str">
        <f>IF(D17&gt;D7, "Pass", "Fail")</f>
        <v>Fail</v>
      </c>
      <c r="E23" t="str">
        <f>IF(E17&gt;E7, "Pass", "Fail")</f>
        <v>Pass</v>
      </c>
      <c r="F23" t="str">
        <f>IF(F17&gt;F7, "Pass", "Fail")</f>
        <v>Pass</v>
      </c>
      <c r="G23">
        <f>(COUNTIF(C23:F23, "Pass") * 100) + (COUNTIF(C23:F23, "Fail") * 0)</f>
        <v>300</v>
      </c>
      <c r="H23" t="str">
        <v>can net op. cash flow cover the same year's current liabilities</v>
      </c>
    </row>
    <row r="24" xml:space="preserve">
      <c r="B24" t="str">
        <v>3. PPE</v>
      </c>
      <c r="C24">
        <f>C17/(C4)</f>
        <v>5.340304182509506</v>
      </c>
      <c r="D24">
        <f>D17/(D4)</f>
        <v>1.1642930856553149</v>
      </c>
      <c r="E24">
        <f>E17/(E4)</f>
        <v>2.52509010257832</v>
      </c>
      <c r="F24">
        <f>F17/(F4)</f>
        <v>2.038515406162465</v>
      </c>
      <c r="G24" xml:space="preserve">
        <f xml:space="preserve"> (IF(C24 &gt; 0.5, 100, IF(C24 &gt;= 0.2, 50, 0))) +
  (IF(D24 &gt; 0.5, 100, IF(D24 &gt;= 0.2, 50, 0))) +
  (IF(E24 &gt; 0.5, 100, IF(E24 &gt;= 0.2, 50, 0))) +
  (IF(F24 &gt; 0.5, 100, IF(F24 &gt;= 0.2, 50, 0)))</f>
        <v>400</v>
      </c>
      <c r="H24" t="str">
        <v>measures how efficiently the company's net op. cash flow covers its investments in PPE. Higher ratio indicates strong cash generation relative to capital investments needed</v>
      </c>
    </row>
    <row r="25" xml:space="preserve">
      <c r="B25" t="str">
        <v>4. Return on Total Assets</v>
      </c>
      <c r="C25">
        <f>C17/C6</f>
        <v>0.42736733203505356</v>
      </c>
      <c r="D25">
        <f>D17/D6</f>
        <v>0.13697732018843184</v>
      </c>
      <c r="E25">
        <f>E17/E6</f>
        <v>0.20612397311426436</v>
      </c>
      <c r="F25">
        <f>F17/F6</f>
        <v>0.20221597026848667</v>
      </c>
      <c r="G25" xml:space="preserve">
        <f xml:space="preserve"> (IF(C25 &gt; 0.17, 100, IF(C25 &gt;= 0.1, 50, 0))) +
  (IF(D25 &gt; 0.17, 100, IF(D25 &gt;= 0.1, 50, 0))) +
  (IF(E25 &gt; 0.17, 100, IF(E25 &gt;= 0.1, 50, 0))) +
  (IF(F25 &gt; 0.17, 100, IF(F25 &gt;= 0.1, 50, 0)))</f>
        <v>350</v>
      </c>
      <c r="H25" t="str">
        <v>how much cash Is produced in proportion to the company's total assets at the time. Asset to Cash conversion rate (low 0% - 10%, good 11% - 17%, great 17%+)</v>
      </c>
    </row>
    <row r="26" xml:space="preserve">
      <c r="B26" t="str">
        <v>5. Long Term Debt</v>
      </c>
      <c r="C26">
        <f>C8/C6</f>
        <v>0.18438108568646544</v>
      </c>
      <c r="D26">
        <f>D8/D6</f>
        <v>0.3039677529017532</v>
      </c>
      <c r="E26">
        <f>E8/E6</f>
        <v>0.2996356394414647</v>
      </c>
      <c r="F26">
        <f>F8/F6</f>
        <v>0.27692681740821784</v>
      </c>
      <c r="G26" xml:space="preserve">
        <f xml:space="preserve"> (IF(C26 &lt; 0.5, 100, 0)) +
  (IF(D26 &lt; 0.5, 100, 0)) +
  (IF(E26 &lt; 0.5, 100, 0)) +
  (IF(F26 &lt; 0.5, 100, 0))</f>
        <v>400</v>
      </c>
      <c r="H26" t="str">
        <v>how much long term debt in proportion to their total assets in a given year (What % of the assets are still being paid off) - 50% or less</v>
      </c>
    </row>
    <row r="27" xml:space="preserve">
      <c r="B27" t="str">
        <v>6. Debt to Shareholder's Equity Ratio</v>
      </c>
      <c r="C27">
        <f>C9/(C13+C10)</f>
        <v>0.529340592861464</v>
      </c>
      <c r="D27">
        <f>D9/(D13+D10)</f>
        <v>0.8633545993393964</v>
      </c>
      <c r="E27">
        <f>E9/(E13+E10)</f>
        <v>0.6604163535247257</v>
      </c>
      <c r="F27">
        <f>F9/(F13+F10)</f>
        <v>0.43032297732286884</v>
      </c>
      <c r="G27" xml:space="preserve">
        <f xml:space="preserve"> (IF(C27 &lt; 0.8, 100, IF(C27 &lt; 1, 50, 0))) +
  (IF(D27 &lt; 0.8, 100, IF(D27 &lt; 1, 50, 0))) +
  (IF(E27 &lt; 0.8, 100, IF(E27 &lt; 1, 50, 0))) +
  (IF(F27 &lt; 0.8, 100, IF(F27 &lt; 1, 50, 0)))</f>
        <v>350</v>
      </c>
      <c r="H27" t="str">
        <v>what percent of the company's operations is financed through debt (good &lt; 100%, great &lt; 80%)</v>
      </c>
    </row>
    <row r="28">
      <c r="B28" t="str">
        <v>7. Preferred stock</v>
      </c>
      <c r="C28" t="str">
        <f>IF(C11=0, "Pass", "Fail")</f>
        <v>Pass</v>
      </c>
      <c r="D28" t="str">
        <f>IF(D11=0, "Pass", "Fail")</f>
        <v>Pass</v>
      </c>
      <c r="E28" t="str">
        <f>IF(E11=0, "Pass", "Fail")</f>
        <v>Pass</v>
      </c>
      <c r="F28" t="str">
        <f>IF(F11=0, "Pass", "Fail")</f>
        <v>Pass</v>
      </c>
      <c r="G28">
        <f>(COUNTIF(C28:F28, "Pass") * 100) + (COUNTIF(C28:F28, "Fail") * 0)</f>
        <v>400</v>
      </c>
      <c r="H28" t="str">
        <v>preferred stock is super expensive; companies should avoid unless it's in best interest</v>
      </c>
    </row>
    <row r="29">
      <c r="B29" t="str">
        <v>8. Retained Earnings</v>
      </c>
      <c r="C29">
        <f>(((C12-D12)/D12)+((D12-E12)/E12)+((E12-F12)/F12))/3</f>
        <v>0.4722291348937204</v>
      </c>
      <c r="G29">
        <f>(IF(C29 &gt;= 0.17, 100, IF(C29 &gt;= 0, 50, 0))) * (400/100)</f>
        <v>400</v>
      </c>
      <c r="H29" t="str">
        <v>good &gt;= 7%, above avg. &gt;= 13.5%, great &gt;= 17%</v>
      </c>
    </row>
    <row r="30">
      <c r="B30" t="str">
        <v>9. Treasury Stock</v>
      </c>
      <c r="C30" t="str">
        <f>IF(C10&lt;&gt;0,"Pass","Fail")</f>
        <v>Fail</v>
      </c>
      <c r="D30" t="str">
        <f>IF(D10&lt;&gt;0,"Pass","Fail")</f>
        <v>Fail</v>
      </c>
      <c r="E30" t="str">
        <f>IF(E10&lt;&gt;0,"Pass","Fail")</f>
        <v>Fail</v>
      </c>
      <c r="F30" t="str">
        <f>IF(F10&lt;&gt;0,"Pass","Fail")</f>
        <v>Pass</v>
      </c>
      <c r="G30">
        <f>(COUNTIF(C30:F30, "Pass") * 100) + (COUNTIF(C30:F30, "Fail") * 0)</f>
        <v>100</v>
      </c>
      <c r="H30" t="str">
        <v>treasury stock is when a comp. buys their shares back; great indicator that the company has free funds to invest back into the company</v>
      </c>
    </row>
    <row r="31" xml:space="preserve">
      <c r="B31" t="str">
        <v>10. Return on Shareholder's Equity</v>
      </c>
      <c r="C31">
        <f>C17/(C13+C10)</f>
        <v>0.6535902089441109</v>
      </c>
      <c r="D31">
        <f>D17/(D13+D10)</f>
        <v>0.25523731957829965</v>
      </c>
      <c r="E31">
        <f>E17/(E13+E10)</f>
        <v>0.3422516158124155</v>
      </c>
      <c r="F31">
        <f>F17/(F13+F10)</f>
        <v>0.21056819414807046</v>
      </c>
      <c r="G31" xml:space="preserve">
        <f xml:space="preserve"> (IF(C31 &gt; 0.23, 100, 0)) +
  (IF(D31 &gt; 0.23, 100, 0)) +
  (IF(E31 &gt; 0.23, 100, 0)) +
  (IF(F31 &gt; 0.23, 100, 0))</f>
        <v>300</v>
      </c>
      <c r="H31" t="str">
        <v>ideal &gt;= 23%; a company that can turn equity into cash has better liquitidy and financial freedom to meet short term obligations/unexpected expenses, new oppurtunities</v>
      </c>
    </row>
    <row r="32">
      <c r="B32" t="str">
        <v>11. Goodwill</v>
      </c>
      <c r="C32" t="str">
        <f>IF(C5&gt;F5, "Pass", "Fail")</f>
        <v>Fail</v>
      </c>
      <c r="G32">
        <f>((COUNTIF(C32, "Pass") * 100) + (COUNTIF(C32, "Fail") * 0)) * (400/100)</f>
        <v>0</v>
      </c>
      <c r="H32" t="str">
        <v>increase indicates the company is making acquisitions for more than the entity's fair value meaning they paid a premium for strategic value or growth potential</v>
      </c>
    </row>
  </sheetData>
  <pageMargins left="0.7" right="0.7" top="0.75" bottom="0.75" header="0.3" footer="0.3"/>
  <ignoredErrors>
    <ignoredError numberStoredAsText="1" sqref="A1:V59"/>
  </ignoredErrors>
</worksheet>
</file>

<file path=xl/worksheets/sheet9.xml><?xml version="1.0" encoding="utf-8"?>
<worksheet xmlns="http://schemas.openxmlformats.org/spreadsheetml/2006/main" xmlns:r="http://schemas.openxmlformats.org/officeDocument/2006/relationships">
  <dimension ref="A2:G32"/>
  <sheetViews>
    <sheetView workbookViewId="0" rightToLeft="0"/>
  </sheetViews>
  <sheetData>
    <row r="2">
      <c r="A2" t="str">
        <v>Balance Sheet</v>
      </c>
      <c r="B2" t="str">
        <v>Date 1</v>
      </c>
      <c r="C2" t="str">
        <v>2023-12-31</v>
      </c>
      <c r="D2" t="str">
        <v>2022-12-31</v>
      </c>
      <c r="E2" t="str">
        <v>2021-12-31</v>
      </c>
      <c r="F2" t="str">
        <v>2020-12-31</v>
      </c>
    </row>
    <row r="3">
      <c r="A3" t="str">
        <v>inventory</v>
      </c>
      <c r="C3" t="str">
        <v>33318000000</v>
      </c>
      <c r="D3" t="str">
        <v>34405000000</v>
      </c>
      <c r="E3" t="str">
        <v>32640000000</v>
      </c>
      <c r="F3" t="str">
        <v>23795000000</v>
      </c>
    </row>
    <row r="4">
      <c r="A4" t="str">
        <v>ppe</v>
      </c>
      <c r="C4" t="str">
        <v>276690000000</v>
      </c>
      <c r="D4" t="str">
        <v>252838000000</v>
      </c>
      <c r="E4" t="str">
        <v>216363000000</v>
      </c>
      <c r="F4" t="str">
        <v>150667000000</v>
      </c>
    </row>
    <row r="5">
      <c r="A5" t="str">
        <v>goodwill</v>
      </c>
      <c r="C5" t="str">
        <v>22789000000</v>
      </c>
      <c r="D5" t="str">
        <v>20288000000</v>
      </c>
      <c r="E5" t="str">
        <v>15371000000</v>
      </c>
      <c r="F5" t="str">
        <v>15017000000</v>
      </c>
    </row>
    <row r="6">
      <c r="A6" t="str">
        <v>total assets</v>
      </c>
      <c r="C6" t="str">
        <v>527854000000</v>
      </c>
      <c r="D6" t="str">
        <v>462675000000</v>
      </c>
      <c r="E6" t="str">
        <v>420549000000</v>
      </c>
      <c r="F6" t="str">
        <v>321195000000</v>
      </c>
    </row>
    <row r="7">
      <c r="A7" t="str">
        <v>current liabilities</v>
      </c>
      <c r="C7" t="str">
        <v>164917000000</v>
      </c>
      <c r="D7" t="str">
        <v>155393000000</v>
      </c>
      <c r="E7" t="str">
        <v>142266000000</v>
      </c>
      <c r="F7" t="str">
        <v>126385000000</v>
      </c>
    </row>
    <row r="8">
      <c r="A8" t="str">
        <v>long term debt</v>
      </c>
      <c r="C8" t="str">
        <v>161062000000</v>
      </c>
      <c r="D8" t="str">
        <v>161239000000</v>
      </c>
      <c r="E8" t="str">
        <v>140038000000</v>
      </c>
      <c r="F8" t="str">
        <v>101406000000</v>
      </c>
    </row>
    <row r="9">
      <c r="A9" t="str">
        <v>total liabilities</v>
      </c>
      <c r="C9" t="str">
        <v>325979000000</v>
      </c>
      <c r="D9" t="str">
        <v>316632000000</v>
      </c>
      <c r="E9" t="str">
        <v>282304000000</v>
      </c>
      <c r="F9" t="str">
        <v>227791000000</v>
      </c>
    </row>
    <row r="10">
      <c r="A10" t="str">
        <v xml:space="preserve">treasury stock </v>
      </c>
      <c r="C10" t="str">
        <v>7837000000</v>
      </c>
      <c r="D10" t="str">
        <v>7837000000</v>
      </c>
      <c r="E10" t="str">
        <v>1837000000</v>
      </c>
      <c r="F10" t="str">
        <v>1837000000</v>
      </c>
    </row>
    <row r="11">
      <c r="A11" t="str">
        <v>preferred stock</v>
      </c>
      <c r="C11" t="str">
        <v/>
      </c>
      <c r="D11" t="str">
        <v/>
      </c>
      <c r="E11" t="str">
        <v/>
      </c>
      <c r="F11" t="str">
        <v/>
      </c>
    </row>
    <row r="12">
      <c r="A12" t="str">
        <v>retained earnings</v>
      </c>
      <c r="C12" t="str">
        <v>113618000000</v>
      </c>
      <c r="D12" t="str">
        <v>83193000000</v>
      </c>
      <c r="E12" t="str">
        <v>85915000000</v>
      </c>
      <c r="F12" t="str">
        <v>52551000000</v>
      </c>
    </row>
    <row r="13">
      <c r="A13" t="str">
        <v>total equity</v>
      </c>
      <c r="C13" t="str">
        <v>201875000000</v>
      </c>
      <c r="D13" t="str">
        <v>146043000000</v>
      </c>
      <c r="E13" t="str">
        <v>138245000000</v>
      </c>
      <c r="F13" t="str">
        <v>93404000000</v>
      </c>
    </row>
    <row r="14">
      <c r="A14" t="str">
        <v>Profit/Loss</v>
      </c>
    </row>
    <row r="15">
      <c r="A15" t="str">
        <v>r&amp;d</v>
      </c>
      <c r="C15" t="str">
        <v/>
      </c>
      <c r="D15" t="str">
        <v/>
      </c>
      <c r="E15" t="str">
        <v/>
      </c>
      <c r="F15" t="str">
        <v>42740000000</v>
      </c>
    </row>
    <row r="16">
      <c r="A16" t="str">
        <v>Cash Flow Statement</v>
      </c>
    </row>
    <row r="17">
      <c r="A17" t="str">
        <v>net operating cash flow</v>
      </c>
      <c r="C17" t="str">
        <v>84946000000</v>
      </c>
      <c r="D17" t="str">
        <v>46752000000</v>
      </c>
      <c r="E17" t="str">
        <v>46327000000</v>
      </c>
      <c r="F17" t="str">
        <v>66064000000</v>
      </c>
    </row>
    <row r="19">
      <c r="A19" t="str">
        <v>Parameter</v>
      </c>
      <c r="B19" t="str">
        <v>2024 result</v>
      </c>
      <c r="C19" t="str">
        <v>2023 result</v>
      </c>
      <c r="D19" t="str">
        <v>2022 result</v>
      </c>
      <c r="E19" t="str">
        <v>2021 result</v>
      </c>
      <c r="F19" t="str">
        <v>SCORE</v>
      </c>
    </row>
    <row r="20">
      <c r="A20" t="str">
        <v>1. Inventory &amp; Net Earnings</v>
      </c>
      <c r="B20" t="str">
        <v>Explaination:</v>
      </c>
    </row>
    <row r="21">
      <c r="A21" t="str">
        <v>a. Inventory</v>
      </c>
      <c r="B21" t="str">
        <v>Fail</v>
      </c>
      <c r="C21" t="str">
        <v>Fail</v>
      </c>
      <c r="D21" t="str">
        <v>Fail</v>
      </c>
      <c r="E21">
        <v>0</v>
      </c>
      <c r="F21" t="str">
        <v>looking for a steady rise (TODO: z score maybe to detect spike)</v>
      </c>
    </row>
    <row r="22">
      <c r="A22" t="str">
        <v>b. Net Op. Cash Flow</v>
      </c>
      <c r="B22" t="str">
        <v>Fail</v>
      </c>
      <c r="C22" t="str">
        <v>Fail</v>
      </c>
      <c r="D22" t="str">
        <v>Fail</v>
      </c>
      <c r="E22">
        <v>0</v>
      </c>
      <c r="F22" t="str">
        <v>looking for a steady rise</v>
      </c>
    </row>
    <row r="23">
      <c r="A23" t="str">
        <v>2. Earning Power</v>
      </c>
      <c r="B23" t="str">
        <v>Fail</v>
      </c>
      <c r="C23" t="str">
        <v>Fail</v>
      </c>
      <c r="D23" t="str">
        <v>Fail</v>
      </c>
      <c r="E23" t="str">
        <v>Fail</v>
      </c>
      <c r="F23">
        <v>0</v>
      </c>
      <c r="G23" t="str">
        <v>can net op. cash flow cover the same year's current liabilities</v>
      </c>
    </row>
    <row r="24">
      <c r="A24" t="str">
        <v>3. PPE</v>
      </c>
      <c r="B24" t="str">
        <v>measures how efficiently the company's net op. cash flow covers its investments in PPE. Higher ratio indicates strong cash generation relative to capital investments needed</v>
      </c>
    </row>
    <row r="25">
      <c r="A25" t="str">
        <v>4. Return on Total Assets</v>
      </c>
      <c r="B25" t="str">
        <v>how much cash Is produced in proportion to the company's total assets at the time. Asset to Cash conversion rate (low 0% - 10%, good 11% - 17%, great 17%+)</v>
      </c>
    </row>
    <row r="26">
      <c r="A26" t="str">
        <v>5. Long Term Debt</v>
      </c>
      <c r="B26" t="str">
        <v>how much long term debt in proportion to their total assets in a given year (What % of the assets are still being paid off) - 50% or less</v>
      </c>
    </row>
    <row r="27">
      <c r="A27" t="str">
        <v>6. Debt to Shareholder's Equity Ratio</v>
      </c>
      <c r="B27" t="str">
        <v>what percent of the company's operations is financed through debt (good &lt; 100%, great &lt; 80%)</v>
      </c>
    </row>
    <row r="28">
      <c r="A28" t="str">
        <v>7. Preferred stock</v>
      </c>
      <c r="B28" t="str">
        <v>Pass</v>
      </c>
      <c r="C28" t="str">
        <v>Pass</v>
      </c>
      <c r="D28" t="str">
        <v>Pass</v>
      </c>
      <c r="E28" t="str">
        <v>Pass</v>
      </c>
      <c r="F28">
        <v>400</v>
      </c>
      <c r="G28" t="str">
        <v>preferred stock is super expensive; companies should avoid unless it's in best interest</v>
      </c>
    </row>
    <row r="29">
      <c r="A29" t="str">
        <v>8. Retained Earnings</v>
      </c>
      <c r="B29" t="str">
        <v>good &gt;= 7%, above avg. &gt;= 13.5%, great &gt;= 17%</v>
      </c>
    </row>
    <row r="30">
      <c r="A30" t="str">
        <v>9. Treasury Stock</v>
      </c>
      <c r="B30" t="str">
        <v>Fail</v>
      </c>
      <c r="C30" t="str">
        <v>Fail</v>
      </c>
      <c r="D30" t="str">
        <v>Fail</v>
      </c>
      <c r="E30" t="str">
        <v>Fail</v>
      </c>
      <c r="F30">
        <v>0</v>
      </c>
      <c r="G30" t="str">
        <v>treasury stock is when a comp. buys their shares back; great indicator that the company has free funds to invest back into the company</v>
      </c>
    </row>
    <row r="31">
      <c r="A31" t="str">
        <v>10. Return on Shareholder's Equity</v>
      </c>
      <c r="B31" t="str">
        <v>ideal &gt;= 23%; a company that can turn equity into cash has better liquitidy and financial freedom to meet short term obligations/unexpected expenses, new oppurtunities</v>
      </c>
    </row>
    <row r="32">
      <c r="A32" t="str">
        <v>11. Goodwill</v>
      </c>
      <c r="B32" t="str">
        <v>Fail</v>
      </c>
      <c r="C32">
        <v>0</v>
      </c>
      <c r="D32" t="str">
        <v>increase indicates the company is making acquisitions for more than the entity's fair value meaning they paid a premium for strategic value or growth potential</v>
      </c>
    </row>
  </sheetData>
  <ignoredErrors>
    <ignoredError numberStoredAsText="1" sqref="A2:G32"/>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13</vt:i4>
      </vt:variant>
    </vt:vector>
  </HeadingPairs>
  <TitlesOfParts>
    <vt:vector size="13" baseType="lpstr">
      <vt:lpstr>CoreStrategy</vt:lpstr>
      <vt:lpstr>Backing</vt:lpstr>
      <vt:lpstr>2022-2024 results</vt:lpstr>
      <vt:lpstr>Industry Consideration</vt:lpstr>
      <vt:lpstr>scoring theory</vt:lpstr>
      <vt:lpstr>home depot test</vt:lpstr>
      <vt:lpstr>&lt;TICKER&gt; Results</vt:lpstr>
      <vt:lpstr>nvda test</vt:lpstr>
      <vt:lpstr>AMZN Results</vt:lpstr>
      <vt:lpstr>NVDA Results</vt:lpstr>
      <vt:lpstr>AAPL Results</vt:lpstr>
      <vt:lpstr>TSLA Results</vt:lpstr>
      <vt:lpstr>GOOGL 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2024-09-06T03:05:02Z</dcterms:created>
  <dcterms:modified xsi:type="dcterms:W3CDTF">2024-09-08T04:02:18Z</dcterms:modified>
  <cp:lastModifiedBy>Michael Vuolo</cp:lastModifiedBy>
  <dc:creator>jonathan jimenez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